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xr:revisionPtr revIDLastSave="0" documentId="13_ncr:1_{927B18E3-C99F-4805-B98C-27C3A5BED766}" xr6:coauthVersionLast="47" xr6:coauthVersionMax="47" xr10:uidLastSave="{00000000-0000-0000-0000-000000000000}"/>
  <bookViews>
    <workbookView xWindow="-120" yWindow="-120" windowWidth="29040" windowHeight="15720" tabRatio="945" activeTab="11" xr2:uid="{00000000-000D-0000-FFFF-FFFF00000000}"/>
  </bookViews>
  <sheets>
    <sheet name="Trasy-km" sheetId="1" r:id="rId1"/>
    <sheet name="Provozní dny" sheetId="3" r:id="rId2"/>
    <sheet name="Vzor" sheetId="2" r:id="rId3"/>
    <sheet name="DMU120-250+256" sheetId="12" r:id="rId4"/>
    <sheet name="DMU120-257" sheetId="13" r:id="rId5"/>
    <sheet name="DMU120-240+241" sheetId="14" r:id="rId6"/>
    <sheet name="DMU70-224" sheetId="15" r:id="rId7"/>
    <sheet name="DMU70-240" sheetId="16" r:id="rId8"/>
    <sheet name="DMU70-241" sheetId="17" r:id="rId9"/>
    <sheet name="DMU70-243" sheetId="18" r:id="rId10"/>
    <sheet name="DMU70-257" sheetId="19" r:id="rId11"/>
    <sheet name="Souhrn" sheetId="7" r:id="rId12"/>
  </sheets>
  <definedNames>
    <definedName name="_xlnm._FilterDatabase" localSheetId="3" hidden="1">'DMU120-250+256'!$A$1:$O$50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9" i="1" l="1"/>
  <c r="C138" i="1"/>
  <c r="C137" i="1"/>
  <c r="C45" i="1" l="1"/>
  <c r="J4" i="19"/>
  <c r="J5" i="19"/>
  <c r="J6" i="19"/>
  <c r="J7" i="19"/>
  <c r="J8" i="19"/>
  <c r="J9" i="19"/>
  <c r="J10" i="19"/>
  <c r="J11" i="19"/>
  <c r="J12" i="19"/>
  <c r="J13" i="19"/>
  <c r="J14" i="19"/>
  <c r="J15" i="19"/>
  <c r="J16" i="19"/>
  <c r="J17" i="19"/>
  <c r="J18" i="19"/>
  <c r="J19" i="19"/>
  <c r="J20" i="19"/>
  <c r="J3" i="19"/>
  <c r="C136" i="1"/>
  <c r="C135" i="1"/>
  <c r="C134" i="1"/>
  <c r="J4" i="18"/>
  <c r="J5" i="18"/>
  <c r="J6" i="18"/>
  <c r="J7" i="18"/>
  <c r="J8" i="18"/>
  <c r="J3" i="18"/>
  <c r="C133" i="1"/>
  <c r="C132" i="1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17" i="17"/>
  <c r="J4" i="17"/>
  <c r="J5" i="17"/>
  <c r="J6" i="17"/>
  <c r="J7" i="17"/>
  <c r="J8" i="17"/>
  <c r="J9" i="17"/>
  <c r="J10" i="17"/>
  <c r="J11" i="17"/>
  <c r="J12" i="17"/>
  <c r="J13" i="17"/>
  <c r="J14" i="17"/>
  <c r="J15" i="17"/>
  <c r="J16" i="17"/>
  <c r="C131" i="1"/>
  <c r="C130" i="1"/>
  <c r="C129" i="1"/>
  <c r="C128" i="1"/>
  <c r="J3" i="17"/>
  <c r="C127" i="1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7" i="16"/>
  <c r="J6" i="16"/>
  <c r="J5" i="16"/>
  <c r="J4" i="16"/>
  <c r="J3" i="16"/>
  <c r="C126" i="1"/>
  <c r="C125" i="1"/>
  <c r="C124" i="1"/>
  <c r="C123" i="1"/>
  <c r="C122" i="1"/>
  <c r="C121" i="1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C120" i="1"/>
  <c r="J18" i="15"/>
  <c r="J17" i="15"/>
  <c r="J16" i="15"/>
  <c r="J15" i="15"/>
  <c r="J14" i="15"/>
  <c r="J13" i="15"/>
  <c r="J12" i="15"/>
  <c r="J11" i="15"/>
  <c r="J10" i="15"/>
  <c r="J9" i="15"/>
  <c r="J8" i="15"/>
  <c r="J7" i="15"/>
  <c r="J6" i="15"/>
  <c r="J5" i="15"/>
  <c r="J4" i="15"/>
  <c r="J3" i="15"/>
  <c r="C119" i="1"/>
  <c r="C118" i="1"/>
  <c r="C117" i="1"/>
  <c r="C116" i="1"/>
  <c r="C115" i="1"/>
  <c r="C114" i="1"/>
  <c r="C113" i="1"/>
  <c r="C112" i="1"/>
  <c r="C111" i="1"/>
  <c r="C110" i="1"/>
  <c r="C109" i="1"/>
  <c r="C108" i="1"/>
  <c r="J11" i="14"/>
  <c r="J10" i="14"/>
  <c r="J9" i="14"/>
  <c r="J8" i="14"/>
  <c r="J7" i="14"/>
  <c r="J6" i="14"/>
  <c r="J5" i="14"/>
  <c r="J4" i="14"/>
  <c r="J3" i="14"/>
  <c r="C107" i="1"/>
  <c r="C106" i="1"/>
  <c r="C105" i="1"/>
  <c r="C104" i="1"/>
  <c r="C103" i="1"/>
  <c r="C102" i="1"/>
  <c r="J10" i="13"/>
  <c r="J9" i="13"/>
  <c r="J8" i="13"/>
  <c r="J7" i="13"/>
  <c r="J6" i="13"/>
  <c r="J5" i="13"/>
  <c r="J4" i="13"/>
  <c r="J3" i="13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C101" i="1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5" i="12"/>
  <c r="J4" i="12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J3" i="12"/>
  <c r="C87" i="1" l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 l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4" i="1"/>
  <c r="C52" i="1"/>
  <c r="C55" i="1"/>
  <c r="C53" i="1"/>
  <c r="C31" i="1"/>
  <c r="C51" i="1"/>
  <c r="C50" i="1"/>
  <c r="C49" i="1"/>
  <c r="C48" i="1"/>
  <c r="C47" i="1"/>
  <c r="C46" i="1"/>
  <c r="C44" i="1"/>
  <c r="C43" i="1"/>
  <c r="C42" i="1"/>
  <c r="C41" i="1"/>
  <c r="C40" i="1"/>
  <c r="C39" i="1"/>
  <c r="C38" i="1"/>
  <c r="C37" i="1"/>
  <c r="C36" i="1"/>
  <c r="C35" i="1"/>
  <c r="C34" i="1" l="1"/>
  <c r="C33" i="1"/>
  <c r="C32" i="1"/>
  <c r="C30" i="1"/>
  <c r="C29" i="1"/>
  <c r="C28" i="1"/>
  <c r="C27" i="1"/>
  <c r="C26" i="1"/>
  <c r="J3" i="2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3" i="1"/>
  <c r="C11" i="1"/>
  <c r="C10" i="1"/>
  <c r="C9" i="1"/>
  <c r="C8" i="1"/>
  <c r="C7" i="1"/>
  <c r="C6" i="1"/>
  <c r="C5" i="1"/>
  <c r="C4" i="1"/>
  <c r="C3" i="1"/>
  <c r="C2" i="1"/>
  <c r="E4" i="19" l="1"/>
  <c r="K4" i="19" s="1"/>
  <c r="H5" i="19"/>
  <c r="N5" i="19" s="1"/>
  <c r="E7" i="19"/>
  <c r="K7" i="19" s="1"/>
  <c r="E9" i="19"/>
  <c r="K9" i="19" s="1"/>
  <c r="E11" i="19"/>
  <c r="K11" i="19" s="1"/>
  <c r="E14" i="19"/>
  <c r="K14" i="19" s="1"/>
  <c r="G15" i="19"/>
  <c r="M15" i="19" s="1"/>
  <c r="H16" i="19"/>
  <c r="N16" i="19" s="1"/>
  <c r="E19" i="19"/>
  <c r="K19" i="19" s="1"/>
  <c r="G4" i="18"/>
  <c r="M4" i="18" s="1"/>
  <c r="G6" i="18"/>
  <c r="M6" i="18" s="1"/>
  <c r="G3" i="18"/>
  <c r="M3" i="18" s="1"/>
  <c r="F19" i="17"/>
  <c r="L19" i="17" s="1"/>
  <c r="F21" i="17"/>
  <c r="L21" i="17" s="1"/>
  <c r="F23" i="17"/>
  <c r="L23" i="17" s="1"/>
  <c r="F25" i="17"/>
  <c r="L25" i="17" s="1"/>
  <c r="F27" i="17"/>
  <c r="L27" i="17" s="1"/>
  <c r="F29" i="17"/>
  <c r="L29" i="17" s="1"/>
  <c r="E17" i="17"/>
  <c r="K17" i="17" s="1"/>
  <c r="E5" i="17"/>
  <c r="K5" i="17" s="1"/>
  <c r="E7" i="17"/>
  <c r="K7" i="17" s="1"/>
  <c r="E9" i="17"/>
  <c r="K9" i="17" s="1"/>
  <c r="E11" i="17"/>
  <c r="K11" i="17" s="1"/>
  <c r="E13" i="17"/>
  <c r="K13" i="17" s="1"/>
  <c r="E15" i="17"/>
  <c r="K15" i="17" s="1"/>
  <c r="H23" i="16"/>
  <c r="N23" i="16" s="1"/>
  <c r="H25" i="16"/>
  <c r="N25" i="16" s="1"/>
  <c r="H27" i="16"/>
  <c r="N27" i="16" s="1"/>
  <c r="H29" i="16"/>
  <c r="N29" i="16" s="1"/>
  <c r="H31" i="16"/>
  <c r="N31" i="16" s="1"/>
  <c r="H33" i="16"/>
  <c r="N33" i="16" s="1"/>
  <c r="H35" i="16"/>
  <c r="N35" i="16" s="1"/>
  <c r="H37" i="16"/>
  <c r="N37" i="16" s="1"/>
  <c r="H39" i="16"/>
  <c r="N39" i="16" s="1"/>
  <c r="H41" i="16"/>
  <c r="N41" i="16" s="1"/>
  <c r="H43" i="16"/>
  <c r="N43" i="16" s="1"/>
  <c r="H9" i="16"/>
  <c r="N9" i="16" s="1"/>
  <c r="H11" i="16"/>
  <c r="N11" i="16" s="1"/>
  <c r="H13" i="16"/>
  <c r="N13" i="16" s="1"/>
  <c r="H15" i="16"/>
  <c r="N15" i="16" s="1"/>
  <c r="H17" i="16"/>
  <c r="N17" i="16" s="1"/>
  <c r="H19" i="16"/>
  <c r="N19" i="16" s="1"/>
  <c r="H21" i="16"/>
  <c r="N21" i="16" s="1"/>
  <c r="H7" i="16"/>
  <c r="N7" i="16" s="1"/>
  <c r="H5" i="16"/>
  <c r="N5" i="16" s="1"/>
  <c r="G3" i="16"/>
  <c r="M3" i="16" s="1"/>
  <c r="H38" i="15"/>
  <c r="N38" i="15" s="1"/>
  <c r="H36" i="15"/>
  <c r="N36" i="15" s="1"/>
  <c r="H34" i="15"/>
  <c r="N34" i="15" s="1"/>
  <c r="H32" i="15"/>
  <c r="N32" i="15" s="1"/>
  <c r="H30" i="15"/>
  <c r="N30" i="15" s="1"/>
  <c r="H28" i="15"/>
  <c r="N28" i="15" s="1"/>
  <c r="H26" i="15"/>
  <c r="N26" i="15" s="1"/>
  <c r="H24" i="15"/>
  <c r="N24" i="15" s="1"/>
  <c r="H22" i="15"/>
  <c r="N22" i="15" s="1"/>
  <c r="H20" i="15"/>
  <c r="N20" i="15" s="1"/>
  <c r="G18" i="15"/>
  <c r="M18" i="15" s="1"/>
  <c r="G16" i="15"/>
  <c r="M16" i="15" s="1"/>
  <c r="G14" i="15"/>
  <c r="M14" i="15" s="1"/>
  <c r="G12" i="15"/>
  <c r="M12" i="15" s="1"/>
  <c r="G10" i="15"/>
  <c r="M10" i="15" s="1"/>
  <c r="G8" i="15"/>
  <c r="M8" i="15" s="1"/>
  <c r="G6" i="15"/>
  <c r="M6" i="15" s="1"/>
  <c r="G4" i="15"/>
  <c r="M4" i="15" s="1"/>
  <c r="G11" i="14"/>
  <c r="M11" i="14" s="1"/>
  <c r="G9" i="14"/>
  <c r="M9" i="14" s="1"/>
  <c r="G7" i="14"/>
  <c r="M7" i="14" s="1"/>
  <c r="G5" i="14"/>
  <c r="M5" i="14" s="1"/>
  <c r="H3" i="14"/>
  <c r="N3" i="14" s="1"/>
  <c r="G10" i="13"/>
  <c r="M10" i="13" s="1"/>
  <c r="G8" i="13"/>
  <c r="M8" i="13" s="1"/>
  <c r="G6" i="13"/>
  <c r="M6" i="13" s="1"/>
  <c r="G4" i="13"/>
  <c r="M4" i="13" s="1"/>
  <c r="H50" i="12"/>
  <c r="N50" i="12" s="1"/>
  <c r="G48" i="12"/>
  <c r="M48" i="12" s="1"/>
  <c r="G46" i="12"/>
  <c r="M46" i="12" s="1"/>
  <c r="G44" i="12"/>
  <c r="M44" i="12" s="1"/>
  <c r="G42" i="12"/>
  <c r="M42" i="12" s="1"/>
  <c r="G40" i="12"/>
  <c r="M40" i="12" s="1"/>
  <c r="G38" i="12"/>
  <c r="M38" i="12" s="1"/>
  <c r="G36" i="12"/>
  <c r="M36" i="12" s="1"/>
  <c r="F4" i="19"/>
  <c r="L4" i="19" s="1"/>
  <c r="I5" i="19"/>
  <c r="O5" i="19" s="1"/>
  <c r="F7" i="19"/>
  <c r="L7" i="19" s="1"/>
  <c r="F9" i="19"/>
  <c r="L9" i="19" s="1"/>
  <c r="F11" i="19"/>
  <c r="L11" i="19" s="1"/>
  <c r="F14" i="19"/>
  <c r="L14" i="19" s="1"/>
  <c r="H15" i="19"/>
  <c r="N15" i="19" s="1"/>
  <c r="I16" i="19"/>
  <c r="O16" i="19" s="1"/>
  <c r="F19" i="19"/>
  <c r="L19" i="19" s="1"/>
  <c r="H4" i="18"/>
  <c r="N4" i="18" s="1"/>
  <c r="H6" i="18"/>
  <c r="N6" i="18" s="1"/>
  <c r="F3" i="18"/>
  <c r="L3" i="18" s="1"/>
  <c r="G19" i="17"/>
  <c r="M19" i="17" s="1"/>
  <c r="G21" i="17"/>
  <c r="M21" i="17" s="1"/>
  <c r="G23" i="17"/>
  <c r="M23" i="17" s="1"/>
  <c r="G25" i="17"/>
  <c r="M25" i="17" s="1"/>
  <c r="G27" i="17"/>
  <c r="M27" i="17" s="1"/>
  <c r="G29" i="17"/>
  <c r="M29" i="17" s="1"/>
  <c r="F17" i="17"/>
  <c r="L17" i="17" s="1"/>
  <c r="F5" i="17"/>
  <c r="L5" i="17" s="1"/>
  <c r="F7" i="17"/>
  <c r="L7" i="17" s="1"/>
  <c r="F9" i="17"/>
  <c r="L9" i="17" s="1"/>
  <c r="F11" i="17"/>
  <c r="L11" i="17" s="1"/>
  <c r="F13" i="17"/>
  <c r="L13" i="17" s="1"/>
  <c r="F15" i="17"/>
  <c r="L15" i="17" s="1"/>
  <c r="I23" i="16"/>
  <c r="O23" i="16" s="1"/>
  <c r="I25" i="16"/>
  <c r="O25" i="16" s="1"/>
  <c r="I27" i="16"/>
  <c r="O27" i="16" s="1"/>
  <c r="I29" i="16"/>
  <c r="O29" i="16" s="1"/>
  <c r="I31" i="16"/>
  <c r="O31" i="16" s="1"/>
  <c r="I33" i="16"/>
  <c r="O33" i="16" s="1"/>
  <c r="I35" i="16"/>
  <c r="O35" i="16" s="1"/>
  <c r="I37" i="16"/>
  <c r="O37" i="16" s="1"/>
  <c r="I39" i="16"/>
  <c r="O39" i="16" s="1"/>
  <c r="I41" i="16"/>
  <c r="O41" i="16" s="1"/>
  <c r="I43" i="16"/>
  <c r="O43" i="16" s="1"/>
  <c r="I9" i="16"/>
  <c r="O9" i="16" s="1"/>
  <c r="I11" i="16"/>
  <c r="O11" i="16" s="1"/>
  <c r="I13" i="16"/>
  <c r="O13" i="16" s="1"/>
  <c r="I15" i="16"/>
  <c r="O15" i="16" s="1"/>
  <c r="I17" i="16"/>
  <c r="O17" i="16" s="1"/>
  <c r="I19" i="16"/>
  <c r="O19" i="16" s="1"/>
  <c r="I21" i="16"/>
  <c r="O21" i="16" s="1"/>
  <c r="I7" i="16"/>
  <c r="O7" i="16" s="1"/>
  <c r="I5" i="16"/>
  <c r="O5" i="16" s="1"/>
  <c r="F3" i="16"/>
  <c r="L3" i="16" s="1"/>
  <c r="I38" i="15"/>
  <c r="O38" i="15" s="1"/>
  <c r="I36" i="15"/>
  <c r="O36" i="15" s="1"/>
  <c r="I34" i="15"/>
  <c r="O34" i="15" s="1"/>
  <c r="I32" i="15"/>
  <c r="O32" i="15" s="1"/>
  <c r="I30" i="15"/>
  <c r="O30" i="15" s="1"/>
  <c r="I28" i="15"/>
  <c r="O28" i="15" s="1"/>
  <c r="I26" i="15"/>
  <c r="O26" i="15" s="1"/>
  <c r="I24" i="15"/>
  <c r="O24" i="15" s="1"/>
  <c r="I22" i="15"/>
  <c r="O22" i="15" s="1"/>
  <c r="I20" i="15"/>
  <c r="O20" i="15" s="1"/>
  <c r="H18" i="15"/>
  <c r="N18" i="15" s="1"/>
  <c r="H16" i="15"/>
  <c r="N16" i="15" s="1"/>
  <c r="H14" i="15"/>
  <c r="N14" i="15" s="1"/>
  <c r="H12" i="15"/>
  <c r="N12" i="15" s="1"/>
  <c r="H10" i="15"/>
  <c r="N10" i="15" s="1"/>
  <c r="H8" i="15"/>
  <c r="N8" i="15" s="1"/>
  <c r="H6" i="15"/>
  <c r="N6" i="15" s="1"/>
  <c r="H4" i="15"/>
  <c r="N4" i="15" s="1"/>
  <c r="H11" i="14"/>
  <c r="N11" i="14" s="1"/>
  <c r="H9" i="14"/>
  <c r="N9" i="14" s="1"/>
  <c r="H7" i="14"/>
  <c r="N7" i="14" s="1"/>
  <c r="H5" i="14"/>
  <c r="N5" i="14" s="1"/>
  <c r="G3" i="14"/>
  <c r="M3" i="14" s="1"/>
  <c r="H10" i="13"/>
  <c r="N10" i="13" s="1"/>
  <c r="H8" i="13"/>
  <c r="N8" i="13" s="1"/>
  <c r="H6" i="13"/>
  <c r="N6" i="13" s="1"/>
  <c r="H4" i="13"/>
  <c r="N4" i="13" s="1"/>
  <c r="I50" i="12"/>
  <c r="O50" i="12" s="1"/>
  <c r="H48" i="12"/>
  <c r="N48" i="12" s="1"/>
  <c r="H46" i="12"/>
  <c r="N46" i="12" s="1"/>
  <c r="H44" i="12"/>
  <c r="N44" i="12" s="1"/>
  <c r="H42" i="12"/>
  <c r="N42" i="12" s="1"/>
  <c r="H40" i="12"/>
  <c r="N40" i="12" s="1"/>
  <c r="H38" i="12"/>
  <c r="N38" i="12" s="1"/>
  <c r="H36" i="12"/>
  <c r="N36" i="12" s="1"/>
  <c r="I4" i="19"/>
  <c r="O4" i="19" s="1"/>
  <c r="F6" i="19"/>
  <c r="L6" i="19" s="1"/>
  <c r="G8" i="19"/>
  <c r="M8" i="19" s="1"/>
  <c r="I10" i="19"/>
  <c r="O10" i="19" s="1"/>
  <c r="H14" i="19"/>
  <c r="N14" i="19" s="1"/>
  <c r="E17" i="19"/>
  <c r="K17" i="19" s="1"/>
  <c r="I18" i="19"/>
  <c r="O18" i="19" s="1"/>
  <c r="H20" i="19"/>
  <c r="N20" i="19" s="1"/>
  <c r="E4" i="18"/>
  <c r="K4" i="18" s="1"/>
  <c r="I6" i="18"/>
  <c r="O6" i="18" s="1"/>
  <c r="E8" i="18"/>
  <c r="K8" i="18" s="1"/>
  <c r="E18" i="17"/>
  <c r="K18" i="17" s="1"/>
  <c r="G20" i="17"/>
  <c r="M20" i="17" s="1"/>
  <c r="I22" i="17"/>
  <c r="O22" i="17" s="1"/>
  <c r="E25" i="17"/>
  <c r="K25" i="17" s="1"/>
  <c r="I27" i="17"/>
  <c r="O27" i="17" s="1"/>
  <c r="E30" i="17"/>
  <c r="K30" i="17" s="1"/>
  <c r="F4" i="17"/>
  <c r="L4" i="17" s="1"/>
  <c r="H6" i="17"/>
  <c r="N6" i="17" s="1"/>
  <c r="H11" i="17"/>
  <c r="N11" i="17" s="1"/>
  <c r="F16" i="17"/>
  <c r="L16" i="17" s="1"/>
  <c r="E3" i="17"/>
  <c r="K3" i="17" s="1"/>
  <c r="E25" i="16"/>
  <c r="K25" i="16" s="1"/>
  <c r="G27" i="16"/>
  <c r="M27" i="16" s="1"/>
  <c r="E30" i="16"/>
  <c r="K30" i="16" s="1"/>
  <c r="G32" i="16"/>
  <c r="M32" i="16" s="1"/>
  <c r="I34" i="16"/>
  <c r="O34" i="16" s="1"/>
  <c r="E37" i="16"/>
  <c r="K37" i="16" s="1"/>
  <c r="G39" i="16"/>
  <c r="M39" i="16" s="1"/>
  <c r="E42" i="16"/>
  <c r="K42" i="16" s="1"/>
  <c r="G8" i="16"/>
  <c r="M8" i="16" s="1"/>
  <c r="I10" i="16"/>
  <c r="O10" i="16" s="1"/>
  <c r="E13" i="16"/>
  <c r="K13" i="16" s="1"/>
  <c r="G15" i="16"/>
  <c r="M15" i="16" s="1"/>
  <c r="E18" i="16"/>
  <c r="K18" i="16" s="1"/>
  <c r="G20" i="16"/>
  <c r="M20" i="16" s="1"/>
  <c r="I22" i="16"/>
  <c r="O22" i="16" s="1"/>
  <c r="E5" i="16"/>
  <c r="K5" i="16" s="1"/>
  <c r="H3" i="16"/>
  <c r="N3" i="16" s="1"/>
  <c r="E37" i="15"/>
  <c r="K37" i="15" s="1"/>
  <c r="G35" i="15"/>
  <c r="M35" i="15" s="1"/>
  <c r="I33" i="15"/>
  <c r="O33" i="15" s="1"/>
  <c r="E30" i="15"/>
  <c r="K30" i="15" s="1"/>
  <c r="G28" i="15"/>
  <c r="M28" i="15" s="1"/>
  <c r="E25" i="15"/>
  <c r="K25" i="15" s="1"/>
  <c r="G23" i="15"/>
  <c r="M23" i="15" s="1"/>
  <c r="I21" i="15"/>
  <c r="O21" i="15" s="1"/>
  <c r="F16" i="15"/>
  <c r="L16" i="15" s="1"/>
  <c r="F11" i="15"/>
  <c r="L11" i="15" s="1"/>
  <c r="H9" i="15"/>
  <c r="N9" i="15" s="1"/>
  <c r="F4" i="15"/>
  <c r="L4" i="15" s="1"/>
  <c r="F8" i="14"/>
  <c r="L8" i="14" s="1"/>
  <c r="H6" i="14"/>
  <c r="N6" i="14" s="1"/>
  <c r="F10" i="13"/>
  <c r="L10" i="13" s="1"/>
  <c r="F5" i="13"/>
  <c r="L5" i="13" s="1"/>
  <c r="G3" i="13"/>
  <c r="M3" i="13" s="1"/>
  <c r="F46" i="12"/>
  <c r="L46" i="12" s="1"/>
  <c r="F41" i="12"/>
  <c r="L41" i="12" s="1"/>
  <c r="H39" i="12"/>
  <c r="N39" i="12" s="1"/>
  <c r="G33" i="12"/>
  <c r="M33" i="12" s="1"/>
  <c r="G31" i="12"/>
  <c r="M31" i="12" s="1"/>
  <c r="G29" i="12"/>
  <c r="M29" i="12" s="1"/>
  <c r="G27" i="12"/>
  <c r="M27" i="12" s="1"/>
  <c r="G25" i="12"/>
  <c r="M25" i="12" s="1"/>
  <c r="G23" i="12"/>
  <c r="M23" i="12" s="1"/>
  <c r="G9" i="17"/>
  <c r="M9" i="17" s="1"/>
  <c r="I11" i="17"/>
  <c r="O11" i="17" s="1"/>
  <c r="E14" i="17"/>
  <c r="K14" i="17" s="1"/>
  <c r="G16" i="17"/>
  <c r="M16" i="17" s="1"/>
  <c r="F25" i="16"/>
  <c r="L25" i="16" s="1"/>
  <c r="F30" i="16"/>
  <c r="L30" i="16" s="1"/>
  <c r="H32" i="16"/>
  <c r="N32" i="16" s="1"/>
  <c r="F37" i="16"/>
  <c r="L37" i="16" s="1"/>
  <c r="F42" i="16"/>
  <c r="L42" i="16" s="1"/>
  <c r="H8" i="16"/>
  <c r="N8" i="16" s="1"/>
  <c r="F13" i="16"/>
  <c r="L13" i="16" s="1"/>
  <c r="F18" i="16"/>
  <c r="L18" i="16" s="1"/>
  <c r="H20" i="16"/>
  <c r="N20" i="16" s="1"/>
  <c r="F5" i="16"/>
  <c r="L5" i="16" s="1"/>
  <c r="E3" i="16"/>
  <c r="K3" i="16" s="1"/>
  <c r="F37" i="15"/>
  <c r="L37" i="15" s="1"/>
  <c r="H35" i="15"/>
  <c r="N35" i="15" s="1"/>
  <c r="G6" i="19"/>
  <c r="M6" i="19" s="1"/>
  <c r="H8" i="19"/>
  <c r="N8" i="19" s="1"/>
  <c r="I14" i="19"/>
  <c r="O14" i="19" s="1"/>
  <c r="F17" i="19"/>
  <c r="L17" i="19" s="1"/>
  <c r="I20" i="19"/>
  <c r="O20" i="19" s="1"/>
  <c r="F4" i="18"/>
  <c r="L4" i="18" s="1"/>
  <c r="F8" i="18"/>
  <c r="L8" i="18" s="1"/>
  <c r="F18" i="17"/>
  <c r="L18" i="17" s="1"/>
  <c r="H20" i="17"/>
  <c r="N20" i="17" s="1"/>
  <c r="H25" i="17"/>
  <c r="N25" i="17" s="1"/>
  <c r="F30" i="17"/>
  <c r="L30" i="17" s="1"/>
  <c r="G4" i="17"/>
  <c r="M4" i="17" s="1"/>
  <c r="I6" i="17"/>
  <c r="O6" i="17" s="1"/>
  <c r="F12" i="19"/>
  <c r="L12" i="19" s="1"/>
  <c r="H17" i="19"/>
  <c r="N17" i="19" s="1"/>
  <c r="G19" i="19"/>
  <c r="M19" i="19" s="1"/>
  <c r="G3" i="19"/>
  <c r="M3" i="19" s="1"/>
  <c r="I5" i="18"/>
  <c r="O5" i="18" s="1"/>
  <c r="I7" i="18"/>
  <c r="O7" i="18" s="1"/>
  <c r="I23" i="17"/>
  <c r="O23" i="17" s="1"/>
  <c r="G26" i="17"/>
  <c r="M26" i="17" s="1"/>
  <c r="I17" i="17"/>
  <c r="O17" i="17" s="1"/>
  <c r="G6" i="17"/>
  <c r="M6" i="17" s="1"/>
  <c r="H9" i="17"/>
  <c r="N9" i="17" s="1"/>
  <c r="F12" i="17"/>
  <c r="L12" i="17" s="1"/>
  <c r="I14" i="17"/>
  <c r="O14" i="17" s="1"/>
  <c r="G24" i="16"/>
  <c r="M24" i="16" s="1"/>
  <c r="E27" i="16"/>
  <c r="K27" i="16" s="1"/>
  <c r="G35" i="16"/>
  <c r="M35" i="16" s="1"/>
  <c r="G38" i="16"/>
  <c r="M38" i="16" s="1"/>
  <c r="H10" i="16"/>
  <c r="N10" i="16" s="1"/>
  <c r="G13" i="16"/>
  <c r="M13" i="16" s="1"/>
  <c r="F16" i="16"/>
  <c r="L16" i="16" s="1"/>
  <c r="G6" i="16"/>
  <c r="M6" i="16" s="1"/>
  <c r="G37" i="15"/>
  <c r="M37" i="15" s="1"/>
  <c r="E34" i="15"/>
  <c r="K34" i="15" s="1"/>
  <c r="G29" i="15"/>
  <c r="M29" i="15" s="1"/>
  <c r="G24" i="15"/>
  <c r="M24" i="15" s="1"/>
  <c r="F21" i="15"/>
  <c r="L21" i="15" s="1"/>
  <c r="I19" i="15"/>
  <c r="O19" i="15" s="1"/>
  <c r="I14" i="15"/>
  <c r="O14" i="15" s="1"/>
  <c r="E11" i="15"/>
  <c r="K11" i="15" s="1"/>
  <c r="I9" i="15"/>
  <c r="O9" i="15" s="1"/>
  <c r="E6" i="15"/>
  <c r="K6" i="15" s="1"/>
  <c r="F10" i="14"/>
  <c r="L10" i="14" s="1"/>
  <c r="O8" i="14"/>
  <c r="F5" i="14"/>
  <c r="L5" i="14" s="1"/>
  <c r="E3" i="14"/>
  <c r="K3" i="14" s="1"/>
  <c r="G9" i="13"/>
  <c r="M9" i="13" s="1"/>
  <c r="I7" i="13"/>
  <c r="O7" i="13" s="1"/>
  <c r="F4" i="13"/>
  <c r="L4" i="13" s="1"/>
  <c r="E49" i="12"/>
  <c r="K49" i="12" s="1"/>
  <c r="G47" i="12"/>
  <c r="M47" i="12" s="1"/>
  <c r="F42" i="12"/>
  <c r="L42" i="12" s="1"/>
  <c r="E39" i="12"/>
  <c r="K39" i="12" s="1"/>
  <c r="H37" i="12"/>
  <c r="N37" i="12" s="1"/>
  <c r="F33" i="12"/>
  <c r="L33" i="12" s="1"/>
  <c r="H31" i="12"/>
  <c r="N31" i="12" s="1"/>
  <c r="I29" i="12"/>
  <c r="O29" i="12" s="1"/>
  <c r="E24" i="12"/>
  <c r="K24" i="12" s="1"/>
  <c r="F22" i="12"/>
  <c r="L22" i="12" s="1"/>
  <c r="E26" i="12"/>
  <c r="K26" i="12" s="1"/>
  <c r="G22" i="12"/>
  <c r="M22" i="12" s="1"/>
  <c r="E24" i="17"/>
  <c r="K24" i="17" s="1"/>
  <c r="G7" i="17"/>
  <c r="M7" i="17" s="1"/>
  <c r="G15" i="17"/>
  <c r="M15" i="17" s="1"/>
  <c r="F33" i="16"/>
  <c r="L33" i="16" s="1"/>
  <c r="I38" i="16"/>
  <c r="O38" i="16" s="1"/>
  <c r="F8" i="16"/>
  <c r="L8" i="16" s="1"/>
  <c r="E14" i="16"/>
  <c r="K14" i="16" s="1"/>
  <c r="H16" i="16"/>
  <c r="N16" i="16" s="1"/>
  <c r="F22" i="16"/>
  <c r="L22" i="16" s="1"/>
  <c r="I6" i="16"/>
  <c r="O6" i="16" s="1"/>
  <c r="I37" i="15"/>
  <c r="O37" i="15" s="1"/>
  <c r="G34" i="15"/>
  <c r="M34" i="15" s="1"/>
  <c r="I29" i="15"/>
  <c r="O29" i="15" s="1"/>
  <c r="E23" i="15"/>
  <c r="K23" i="15" s="1"/>
  <c r="I16" i="15"/>
  <c r="O16" i="15" s="1"/>
  <c r="H11" i="15"/>
  <c r="N11" i="15" s="1"/>
  <c r="I6" i="15"/>
  <c r="O6" i="15" s="1"/>
  <c r="E7" i="14"/>
  <c r="K7" i="14" s="1"/>
  <c r="I9" i="13"/>
  <c r="O9" i="13" s="1"/>
  <c r="G49" i="12"/>
  <c r="M49" i="12" s="1"/>
  <c r="F44" i="12"/>
  <c r="L44" i="12" s="1"/>
  <c r="E28" i="12"/>
  <c r="K28" i="12" s="1"/>
  <c r="G24" i="12"/>
  <c r="M24" i="12" s="1"/>
  <c r="I7" i="19"/>
  <c r="O7" i="19" s="1"/>
  <c r="G10" i="19"/>
  <c r="M10" i="19" s="1"/>
  <c r="I12" i="19"/>
  <c r="O12" i="19" s="1"/>
  <c r="E16" i="19"/>
  <c r="K16" i="19" s="1"/>
  <c r="F6" i="18"/>
  <c r="L6" i="18" s="1"/>
  <c r="I18" i="17"/>
  <c r="O18" i="17" s="1"/>
  <c r="I21" i="17"/>
  <c r="O21" i="17" s="1"/>
  <c r="F24" i="17"/>
  <c r="L24" i="17" s="1"/>
  <c r="I29" i="17"/>
  <c r="O29" i="17" s="1"/>
  <c r="H4" i="17"/>
  <c r="N4" i="17" s="1"/>
  <c r="H7" i="17"/>
  <c r="N7" i="17" s="1"/>
  <c r="I12" i="17"/>
  <c r="O12" i="17" s="1"/>
  <c r="H15" i="17"/>
  <c r="N15" i="17" s="1"/>
  <c r="E28" i="16"/>
  <c r="K28" i="16" s="1"/>
  <c r="I30" i="16"/>
  <c r="O30" i="16" s="1"/>
  <c r="F36" i="16"/>
  <c r="L36" i="16" s="1"/>
  <c r="G41" i="16"/>
  <c r="M41" i="16" s="1"/>
  <c r="F11" i="16"/>
  <c r="L11" i="16" s="1"/>
  <c r="I16" i="16"/>
  <c r="O16" i="16" s="1"/>
  <c r="G22" i="16"/>
  <c r="M22" i="16" s="1"/>
  <c r="G31" i="15"/>
  <c r="M31" i="15" s="1"/>
  <c r="F23" i="15"/>
  <c r="L23" i="15" s="1"/>
  <c r="F13" i="15"/>
  <c r="L13" i="15" s="1"/>
  <c r="F8" i="15"/>
  <c r="L8" i="15" s="1"/>
  <c r="F7" i="14"/>
  <c r="L7" i="14" s="1"/>
  <c r="H49" i="12"/>
  <c r="N49" i="12" s="1"/>
  <c r="E41" i="12"/>
  <c r="K41" i="12" s="1"/>
  <c r="E36" i="12"/>
  <c r="K36" i="12" s="1"/>
  <c r="E30" i="12"/>
  <c r="K30" i="12" s="1"/>
  <c r="G26" i="12"/>
  <c r="M26" i="12" s="1"/>
  <c r="I22" i="12"/>
  <c r="O22" i="12" s="1"/>
  <c r="H10" i="19"/>
  <c r="N10" i="19" s="1"/>
  <c r="F16" i="19"/>
  <c r="L16" i="19" s="1"/>
  <c r="H8" i="18"/>
  <c r="N8" i="18" s="1"/>
  <c r="E27" i="17"/>
  <c r="K27" i="17" s="1"/>
  <c r="I7" i="17"/>
  <c r="O7" i="17" s="1"/>
  <c r="I15" i="17"/>
  <c r="O15" i="17" s="1"/>
  <c r="F28" i="16"/>
  <c r="L28" i="16" s="1"/>
  <c r="G11" i="16"/>
  <c r="M11" i="16" s="1"/>
  <c r="H22" i="16"/>
  <c r="N22" i="16" s="1"/>
  <c r="E36" i="15"/>
  <c r="K36" i="15" s="1"/>
  <c r="H31" i="15"/>
  <c r="N31" i="15" s="1"/>
  <c r="H23" i="15"/>
  <c r="N23" i="15" s="1"/>
  <c r="F18" i="15"/>
  <c r="L18" i="15" s="1"/>
  <c r="G13" i="15"/>
  <c r="M13" i="15" s="1"/>
  <c r="I8" i="15"/>
  <c r="O8" i="15" s="1"/>
  <c r="G3" i="15"/>
  <c r="M3" i="15" s="1"/>
  <c r="F4" i="14"/>
  <c r="L4" i="14" s="1"/>
  <c r="E8" i="13"/>
  <c r="K8" i="13" s="1"/>
  <c r="I3" i="13"/>
  <c r="O3" i="13" s="1"/>
  <c r="I49" i="12"/>
  <c r="O49" i="12" s="1"/>
  <c r="G41" i="12"/>
  <c r="M41" i="12" s="1"/>
  <c r="F36" i="12"/>
  <c r="L36" i="12" s="1"/>
  <c r="E32" i="12"/>
  <c r="K32" i="12" s="1"/>
  <c r="G28" i="12"/>
  <c r="M28" i="12" s="1"/>
  <c r="I24" i="12"/>
  <c r="O24" i="12" s="1"/>
  <c r="E8" i="19"/>
  <c r="K8" i="19" s="1"/>
  <c r="E13" i="19"/>
  <c r="K13" i="19" s="1"/>
  <c r="G16" i="19"/>
  <c r="M16" i="19" s="1"/>
  <c r="E20" i="19"/>
  <c r="K20" i="19" s="1"/>
  <c r="E19" i="17"/>
  <c r="K19" i="17" s="1"/>
  <c r="H24" i="17"/>
  <c r="N24" i="17" s="1"/>
  <c r="H27" i="17"/>
  <c r="N27" i="17" s="1"/>
  <c r="G10" i="17"/>
  <c r="M10" i="17" s="1"/>
  <c r="G13" i="17"/>
  <c r="M13" i="17" s="1"/>
  <c r="E31" i="16"/>
  <c r="K31" i="16" s="1"/>
  <c r="F39" i="16"/>
  <c r="L39" i="16" s="1"/>
  <c r="E17" i="16"/>
  <c r="K17" i="16" s="1"/>
  <c r="F33" i="15"/>
  <c r="L33" i="15" s="1"/>
  <c r="F28" i="15"/>
  <c r="L28" i="15" s="1"/>
  <c r="I23" i="15"/>
  <c r="O23" i="15" s="1"/>
  <c r="I18" i="15"/>
  <c r="O18" i="15" s="1"/>
  <c r="H13" i="15"/>
  <c r="N13" i="15" s="1"/>
  <c r="F5" i="15"/>
  <c r="L5" i="15" s="1"/>
  <c r="G4" i="14"/>
  <c r="M4" i="14" s="1"/>
  <c r="H3" i="13"/>
  <c r="N3" i="13" s="1"/>
  <c r="E43" i="12"/>
  <c r="K43" i="12" s="1"/>
  <c r="E38" i="12"/>
  <c r="K38" i="12" s="1"/>
  <c r="G7" i="19"/>
  <c r="M7" i="19" s="1"/>
  <c r="E10" i="19"/>
  <c r="K10" i="19" s="1"/>
  <c r="G12" i="19"/>
  <c r="M12" i="19" s="1"/>
  <c r="I17" i="19"/>
  <c r="O17" i="19" s="1"/>
  <c r="H19" i="19"/>
  <c r="N19" i="19" s="1"/>
  <c r="F3" i="19"/>
  <c r="L3" i="19" s="1"/>
  <c r="G18" i="17"/>
  <c r="M18" i="17" s="1"/>
  <c r="E21" i="17"/>
  <c r="K21" i="17" s="1"/>
  <c r="H26" i="17"/>
  <c r="N26" i="17" s="1"/>
  <c r="E29" i="17"/>
  <c r="K29" i="17" s="1"/>
  <c r="I9" i="17"/>
  <c r="O9" i="17" s="1"/>
  <c r="G12" i="17"/>
  <c r="M12" i="17" s="1"/>
  <c r="H24" i="16"/>
  <c r="N24" i="16" s="1"/>
  <c r="F27" i="16"/>
  <c r="L27" i="16" s="1"/>
  <c r="G30" i="16"/>
  <c r="M30" i="16" s="1"/>
  <c r="E33" i="16"/>
  <c r="K33" i="16" s="1"/>
  <c r="H38" i="16"/>
  <c r="N38" i="16" s="1"/>
  <c r="E41" i="16"/>
  <c r="K41" i="16" s="1"/>
  <c r="E8" i="16"/>
  <c r="K8" i="16" s="1"/>
  <c r="G16" i="16"/>
  <c r="M16" i="16" s="1"/>
  <c r="E19" i="16"/>
  <c r="K19" i="16" s="1"/>
  <c r="E22" i="16"/>
  <c r="K22" i="16" s="1"/>
  <c r="H6" i="16"/>
  <c r="N6" i="16" s="1"/>
  <c r="I3" i="16"/>
  <c r="O3" i="16" s="1"/>
  <c r="H37" i="15"/>
  <c r="N37" i="15" s="1"/>
  <c r="F34" i="15"/>
  <c r="L34" i="15" s="1"/>
  <c r="E31" i="15"/>
  <c r="K31" i="15" s="1"/>
  <c r="H29" i="15"/>
  <c r="N29" i="15" s="1"/>
  <c r="E26" i="15"/>
  <c r="K26" i="15" s="1"/>
  <c r="G21" i="15"/>
  <c r="M21" i="15" s="1"/>
  <c r="E16" i="15"/>
  <c r="K16" i="15" s="1"/>
  <c r="G11" i="15"/>
  <c r="M11" i="15" s="1"/>
  <c r="F6" i="15"/>
  <c r="L6" i="15" s="1"/>
  <c r="G10" i="14"/>
  <c r="M10" i="14" s="1"/>
  <c r="O5" i="14"/>
  <c r="H9" i="13"/>
  <c r="N9" i="13" s="1"/>
  <c r="I4" i="13"/>
  <c r="O4" i="13" s="1"/>
  <c r="F49" i="12"/>
  <c r="L49" i="12" s="1"/>
  <c r="H47" i="12"/>
  <c r="N47" i="12" s="1"/>
  <c r="E44" i="12"/>
  <c r="K44" i="12" s="1"/>
  <c r="I42" i="12"/>
  <c r="O42" i="12" s="1"/>
  <c r="F39" i="12"/>
  <c r="L39" i="12" s="1"/>
  <c r="I37" i="12"/>
  <c r="O37" i="12" s="1"/>
  <c r="H33" i="12"/>
  <c r="N33" i="12" s="1"/>
  <c r="I31" i="12"/>
  <c r="O31" i="12" s="1"/>
  <c r="F24" i="12"/>
  <c r="L24" i="12" s="1"/>
  <c r="E5" i="19"/>
  <c r="K5" i="19" s="1"/>
  <c r="H7" i="19"/>
  <c r="N7" i="19" s="1"/>
  <c r="F10" i="19"/>
  <c r="L10" i="19" s="1"/>
  <c r="H12" i="19"/>
  <c r="N12" i="19" s="1"/>
  <c r="G14" i="19"/>
  <c r="M14" i="19" s="1"/>
  <c r="I19" i="19"/>
  <c r="O19" i="19" s="1"/>
  <c r="E3" i="19"/>
  <c r="K3" i="19" s="1"/>
  <c r="E6" i="18"/>
  <c r="K6" i="18" s="1"/>
  <c r="H18" i="17"/>
  <c r="N18" i="17" s="1"/>
  <c r="H21" i="17"/>
  <c r="N21" i="17" s="1"/>
  <c r="I26" i="17"/>
  <c r="O26" i="17" s="1"/>
  <c r="H29" i="17"/>
  <c r="N29" i="17" s="1"/>
  <c r="E4" i="17"/>
  <c r="K4" i="17" s="1"/>
  <c r="H12" i="17"/>
  <c r="N12" i="17" s="1"/>
  <c r="I24" i="16"/>
  <c r="O24" i="16" s="1"/>
  <c r="H30" i="16"/>
  <c r="N30" i="16" s="1"/>
  <c r="E36" i="16"/>
  <c r="K36" i="16" s="1"/>
  <c r="F41" i="16"/>
  <c r="L41" i="16" s="1"/>
  <c r="E11" i="16"/>
  <c r="K11" i="16" s="1"/>
  <c r="F19" i="16"/>
  <c r="L19" i="16" s="1"/>
  <c r="F31" i="15"/>
  <c r="L31" i="15" s="1"/>
  <c r="F26" i="15"/>
  <c r="L26" i="15" s="1"/>
  <c r="H21" i="15"/>
  <c r="N21" i="15" s="1"/>
  <c r="E13" i="15"/>
  <c r="K13" i="15" s="1"/>
  <c r="E8" i="15"/>
  <c r="K8" i="15" s="1"/>
  <c r="I3" i="15"/>
  <c r="O3" i="15" s="1"/>
  <c r="H10" i="14"/>
  <c r="N10" i="14" s="1"/>
  <c r="E6" i="13"/>
  <c r="K6" i="13" s="1"/>
  <c r="I47" i="12"/>
  <c r="O47" i="12" s="1"/>
  <c r="G39" i="12"/>
  <c r="M39" i="12" s="1"/>
  <c r="I33" i="12"/>
  <c r="O33" i="12" s="1"/>
  <c r="F26" i="12"/>
  <c r="L26" i="12" s="1"/>
  <c r="H22" i="12"/>
  <c r="N22" i="12" s="1"/>
  <c r="F5" i="19"/>
  <c r="L5" i="19" s="1"/>
  <c r="G8" i="18"/>
  <c r="M8" i="18" s="1"/>
  <c r="E10" i="17"/>
  <c r="K10" i="17" s="1"/>
  <c r="G3" i="17"/>
  <c r="M3" i="17" s="1"/>
  <c r="G33" i="16"/>
  <c r="M33" i="16" s="1"/>
  <c r="I8" i="16"/>
  <c r="O8" i="16" s="1"/>
  <c r="F14" i="16"/>
  <c r="L14" i="16" s="1"/>
  <c r="G19" i="16"/>
  <c r="M19" i="16" s="1"/>
  <c r="G26" i="15"/>
  <c r="M26" i="15" s="1"/>
  <c r="E18" i="15"/>
  <c r="K18" i="15" s="1"/>
  <c r="I11" i="15"/>
  <c r="O11" i="15" s="1"/>
  <c r="H3" i="15"/>
  <c r="N3" i="15" s="1"/>
  <c r="I10" i="14"/>
  <c r="O10" i="14" s="1"/>
  <c r="K4" i="14"/>
  <c r="F6" i="13"/>
  <c r="L6" i="13" s="1"/>
  <c r="I44" i="12"/>
  <c r="O44" i="12" s="1"/>
  <c r="I39" i="12"/>
  <c r="O39" i="12" s="1"/>
  <c r="F28" i="12"/>
  <c r="L28" i="12" s="1"/>
  <c r="H24" i="12"/>
  <c r="N24" i="12" s="1"/>
  <c r="G5" i="19"/>
  <c r="M5" i="19" s="1"/>
  <c r="G24" i="17"/>
  <c r="M24" i="17" s="1"/>
  <c r="I4" i="17"/>
  <c r="O4" i="17" s="1"/>
  <c r="F10" i="17"/>
  <c r="L10" i="17" s="1"/>
  <c r="F3" i="17"/>
  <c r="L3" i="17" s="1"/>
  <c r="G25" i="16"/>
  <c r="M25" i="16" s="1"/>
  <c r="G36" i="16"/>
  <c r="M36" i="16" s="1"/>
  <c r="E39" i="16"/>
  <c r="K39" i="16" s="1"/>
  <c r="G14" i="16"/>
  <c r="M14" i="16" s="1"/>
  <c r="G5" i="16"/>
  <c r="M5" i="16" s="1"/>
  <c r="E33" i="15"/>
  <c r="K33" i="15" s="1"/>
  <c r="E28" i="15"/>
  <c r="K28" i="15" s="1"/>
  <c r="E20" i="15"/>
  <c r="K20" i="15" s="1"/>
  <c r="E15" i="15"/>
  <c r="K15" i="15" s="1"/>
  <c r="E5" i="15"/>
  <c r="K5" i="15" s="1"/>
  <c r="I7" i="14"/>
  <c r="O7" i="14" s="1"/>
  <c r="I6" i="13"/>
  <c r="O6" i="13" s="1"/>
  <c r="E46" i="12"/>
  <c r="K46" i="12" s="1"/>
  <c r="F30" i="12"/>
  <c r="L30" i="12" s="1"/>
  <c r="H26" i="12"/>
  <c r="N26" i="12" s="1"/>
  <c r="E18" i="19"/>
  <c r="K18" i="19" s="1"/>
  <c r="I8" i="18"/>
  <c r="O8" i="18" s="1"/>
  <c r="E22" i="17"/>
  <c r="K22" i="17" s="1"/>
  <c r="G30" i="17"/>
  <c r="M30" i="17" s="1"/>
  <c r="G28" i="16"/>
  <c r="M28" i="16" s="1"/>
  <c r="E34" i="16"/>
  <c r="K34" i="16" s="1"/>
  <c r="H36" i="16"/>
  <c r="N36" i="16" s="1"/>
  <c r="G42" i="16"/>
  <c r="M42" i="16" s="1"/>
  <c r="E9" i="16"/>
  <c r="K9" i="16" s="1"/>
  <c r="H14" i="16"/>
  <c r="N14" i="16" s="1"/>
  <c r="E20" i="16"/>
  <c r="K20" i="16" s="1"/>
  <c r="F36" i="15"/>
  <c r="L36" i="15" s="1"/>
  <c r="I31" i="15"/>
  <c r="O31" i="15" s="1"/>
  <c r="F25" i="15"/>
  <c r="L25" i="15" s="1"/>
  <c r="F20" i="15"/>
  <c r="L20" i="15" s="1"/>
  <c r="F15" i="15"/>
  <c r="L15" i="15" s="1"/>
  <c r="E10" i="15"/>
  <c r="K10" i="15" s="1"/>
  <c r="F3" i="15"/>
  <c r="L3" i="15" s="1"/>
  <c r="K9" i="14"/>
  <c r="F8" i="13"/>
  <c r="L8" i="13" s="1"/>
  <c r="I46" i="12"/>
  <c r="O46" i="12" s="1"/>
  <c r="H41" i="12"/>
  <c r="N41" i="12" s="1"/>
  <c r="I36" i="12"/>
  <c r="O36" i="12" s="1"/>
  <c r="I11" i="19"/>
  <c r="O11" i="19" s="1"/>
  <c r="I3" i="19"/>
  <c r="O3" i="19" s="1"/>
  <c r="E3" i="18"/>
  <c r="K3" i="18" s="1"/>
  <c r="F22" i="17"/>
  <c r="L22" i="17" s="1"/>
  <c r="F26" i="17"/>
  <c r="L26" i="17" s="1"/>
  <c r="G11" i="17"/>
  <c r="M11" i="17" s="1"/>
  <c r="E16" i="17"/>
  <c r="K16" i="17" s="1"/>
  <c r="G23" i="16"/>
  <c r="M23" i="16" s="1"/>
  <c r="E32" i="16"/>
  <c r="K32" i="16" s="1"/>
  <c r="I36" i="16"/>
  <c r="O36" i="16" s="1"/>
  <c r="I40" i="16"/>
  <c r="O40" i="16" s="1"/>
  <c r="G9" i="16"/>
  <c r="M9" i="16" s="1"/>
  <c r="G18" i="16"/>
  <c r="M18" i="16" s="1"/>
  <c r="H4" i="16"/>
  <c r="N4" i="16" s="1"/>
  <c r="G38" i="15"/>
  <c r="M38" i="15" s="1"/>
  <c r="E24" i="15"/>
  <c r="K24" i="15" s="1"/>
  <c r="E19" i="15"/>
  <c r="K19" i="15" s="1"/>
  <c r="F12" i="15"/>
  <c r="L12" i="15" s="1"/>
  <c r="E7" i="15"/>
  <c r="K7" i="15" s="1"/>
  <c r="I4" i="15"/>
  <c r="O4" i="15" s="1"/>
  <c r="H7" i="13"/>
  <c r="N7" i="13" s="1"/>
  <c r="E3" i="13"/>
  <c r="K3" i="13" s="1"/>
  <c r="I43" i="12"/>
  <c r="O43" i="12" s="1"/>
  <c r="I38" i="12"/>
  <c r="O38" i="12" s="1"/>
  <c r="H32" i="12"/>
  <c r="N32" i="12" s="1"/>
  <c r="H29" i="12"/>
  <c r="N29" i="12" s="1"/>
  <c r="E25" i="12"/>
  <c r="K25" i="12" s="1"/>
  <c r="I32" i="12"/>
  <c r="O32" i="12" s="1"/>
  <c r="F25" i="12"/>
  <c r="L25" i="12" s="1"/>
  <c r="G4" i="19"/>
  <c r="M4" i="19" s="1"/>
  <c r="G17" i="17"/>
  <c r="M17" i="17" s="1"/>
  <c r="E12" i="17"/>
  <c r="K12" i="17" s="1"/>
  <c r="E24" i="16"/>
  <c r="K24" i="16" s="1"/>
  <c r="I32" i="16"/>
  <c r="O32" i="16" s="1"/>
  <c r="E10" i="16"/>
  <c r="K10" i="16" s="1"/>
  <c r="I18" i="16"/>
  <c r="O18" i="16" s="1"/>
  <c r="F32" i="15"/>
  <c r="L32" i="15" s="1"/>
  <c r="G19" i="15"/>
  <c r="M19" i="15" s="1"/>
  <c r="G7" i="15"/>
  <c r="M7" i="15" s="1"/>
  <c r="G8" i="14"/>
  <c r="M8" i="14" s="1"/>
  <c r="I10" i="13"/>
  <c r="O10" i="13" s="1"/>
  <c r="E45" i="12"/>
  <c r="K45" i="12" s="1"/>
  <c r="E34" i="12"/>
  <c r="K34" i="12" s="1"/>
  <c r="H25" i="12"/>
  <c r="N25" i="12" s="1"/>
  <c r="H4" i="19"/>
  <c r="N4" i="19" s="1"/>
  <c r="E12" i="19"/>
  <c r="K12" i="19" s="1"/>
  <c r="F15" i="19"/>
  <c r="L15" i="19" s="1"/>
  <c r="H18" i="19"/>
  <c r="N18" i="19" s="1"/>
  <c r="E7" i="18"/>
  <c r="K7" i="18" s="1"/>
  <c r="H17" i="17"/>
  <c r="N17" i="17" s="1"/>
  <c r="H42" i="16"/>
  <c r="N42" i="16" s="1"/>
  <c r="G7" i="16"/>
  <c r="M7" i="16" s="1"/>
  <c r="G32" i="15"/>
  <c r="M32" i="15" s="1"/>
  <c r="H15" i="15"/>
  <c r="N15" i="15" s="1"/>
  <c r="E3" i="15"/>
  <c r="K3" i="15" s="1"/>
  <c r="H8" i="14"/>
  <c r="N8" i="14" s="1"/>
  <c r="F37" i="12"/>
  <c r="L37" i="12" s="1"/>
  <c r="E31" i="12"/>
  <c r="K31" i="12" s="1"/>
  <c r="I25" i="12"/>
  <c r="O25" i="12" s="1"/>
  <c r="I15" i="19"/>
  <c r="O15" i="19" s="1"/>
  <c r="H19" i="17"/>
  <c r="N19" i="17" s="1"/>
  <c r="F28" i="17"/>
  <c r="L28" i="17" s="1"/>
  <c r="H13" i="17"/>
  <c r="N13" i="17" s="1"/>
  <c r="I42" i="16"/>
  <c r="O42" i="16" s="1"/>
  <c r="E15" i="16"/>
  <c r="K15" i="16" s="1"/>
  <c r="H27" i="15"/>
  <c r="N27" i="15" s="1"/>
  <c r="F10" i="15"/>
  <c r="L10" i="15" s="1"/>
  <c r="E9" i="13"/>
  <c r="K9" i="13" s="1"/>
  <c r="E50" i="12"/>
  <c r="K50" i="12" s="1"/>
  <c r="O41" i="12"/>
  <c r="G34" i="12"/>
  <c r="M34" i="12" s="1"/>
  <c r="G9" i="19"/>
  <c r="M9" i="19" s="1"/>
  <c r="G7" i="18"/>
  <c r="M7" i="18" s="1"/>
  <c r="H23" i="17"/>
  <c r="N23" i="17" s="1"/>
  <c r="H8" i="17"/>
  <c r="N8" i="17" s="1"/>
  <c r="F29" i="16"/>
  <c r="L29" i="16" s="1"/>
  <c r="F38" i="16"/>
  <c r="L38" i="16" s="1"/>
  <c r="F15" i="16"/>
  <c r="L15" i="16" s="1"/>
  <c r="E6" i="16"/>
  <c r="K6" i="16" s="1"/>
  <c r="E35" i="15"/>
  <c r="K35" i="15" s="1"/>
  <c r="F22" i="15"/>
  <c r="L22" i="15" s="1"/>
  <c r="I3" i="14"/>
  <c r="O3" i="14" s="1"/>
  <c r="H5" i="13"/>
  <c r="N5" i="13" s="1"/>
  <c r="H34" i="12"/>
  <c r="N34" i="12" s="1"/>
  <c r="H9" i="19"/>
  <c r="N9" i="19" s="1"/>
  <c r="H28" i="17"/>
  <c r="N28" i="17" s="1"/>
  <c r="I8" i="17"/>
  <c r="O8" i="17" s="1"/>
  <c r="E26" i="16"/>
  <c r="K26" i="16" s="1"/>
  <c r="G34" i="16"/>
  <c r="M34" i="16" s="1"/>
  <c r="I20" i="16"/>
  <c r="O20" i="16" s="1"/>
  <c r="F35" i="15"/>
  <c r="L35" i="15" s="1"/>
  <c r="G22" i="15"/>
  <c r="M22" i="15" s="1"/>
  <c r="I11" i="14"/>
  <c r="O11" i="14" s="1"/>
  <c r="F3" i="14"/>
  <c r="L3" i="14" s="1"/>
  <c r="I5" i="13"/>
  <c r="O5" i="13" s="1"/>
  <c r="I45" i="12"/>
  <c r="O45" i="12" s="1"/>
  <c r="G30" i="12"/>
  <c r="M30" i="12" s="1"/>
  <c r="F27" i="12"/>
  <c r="L27" i="12" s="1"/>
  <c r="I9" i="19"/>
  <c r="O9" i="19" s="1"/>
  <c r="E20" i="17"/>
  <c r="K20" i="17" s="1"/>
  <c r="H5" i="17"/>
  <c r="N5" i="17" s="1"/>
  <c r="F26" i="16"/>
  <c r="L26" i="16" s="1"/>
  <c r="F43" i="16"/>
  <c r="L43" i="16" s="1"/>
  <c r="I35" i="15"/>
  <c r="O35" i="15" s="1"/>
  <c r="E17" i="15"/>
  <c r="K17" i="15" s="1"/>
  <c r="E9" i="15"/>
  <c r="K9" i="15" s="1"/>
  <c r="F6" i="14"/>
  <c r="L6" i="14" s="1"/>
  <c r="I8" i="13"/>
  <c r="O8" i="13" s="1"/>
  <c r="E35" i="12"/>
  <c r="K35" i="12" s="1"/>
  <c r="H30" i="12"/>
  <c r="N30" i="12" s="1"/>
  <c r="F23" i="12"/>
  <c r="L23" i="12" s="1"/>
  <c r="I13" i="19"/>
  <c r="O13" i="19" s="1"/>
  <c r="F20" i="19"/>
  <c r="L20" i="19" s="1"/>
  <c r="F20" i="17"/>
  <c r="L20" i="17" s="1"/>
  <c r="G14" i="17"/>
  <c r="M14" i="17" s="1"/>
  <c r="E40" i="16"/>
  <c r="K40" i="16" s="1"/>
  <c r="E21" i="16"/>
  <c r="K21" i="16" s="1"/>
  <c r="G25" i="15"/>
  <c r="M25" i="15" s="1"/>
  <c r="F9" i="15"/>
  <c r="L9" i="15" s="1"/>
  <c r="G6" i="14"/>
  <c r="M6" i="14" s="1"/>
  <c r="I48" i="12"/>
  <c r="O48" i="12" s="1"/>
  <c r="F35" i="12"/>
  <c r="L35" i="12" s="1"/>
  <c r="I30" i="12"/>
  <c r="O30" i="12" s="1"/>
  <c r="H23" i="12"/>
  <c r="N23" i="12" s="1"/>
  <c r="G20" i="19"/>
  <c r="M20" i="19" s="1"/>
  <c r="I20" i="17"/>
  <c r="O20" i="17" s="1"/>
  <c r="H10" i="17"/>
  <c r="N10" i="17" s="1"/>
  <c r="H26" i="16"/>
  <c r="N26" i="16" s="1"/>
  <c r="E35" i="16"/>
  <c r="K35" i="16" s="1"/>
  <c r="F17" i="16"/>
  <c r="L17" i="16" s="1"/>
  <c r="F21" i="16"/>
  <c r="L21" i="16" s="1"/>
  <c r="H25" i="15"/>
  <c r="N25" i="15" s="1"/>
  <c r="I13" i="15"/>
  <c r="O13" i="15" s="1"/>
  <c r="I5" i="15"/>
  <c r="O5" i="15" s="1"/>
  <c r="E7" i="13"/>
  <c r="K7" i="13" s="1"/>
  <c r="G35" i="12"/>
  <c r="M35" i="12" s="1"/>
  <c r="H6" i="19"/>
  <c r="N6" i="19" s="1"/>
  <c r="H5" i="18"/>
  <c r="N5" i="18" s="1"/>
  <c r="H30" i="17"/>
  <c r="N30" i="17" s="1"/>
  <c r="I10" i="17"/>
  <c r="O10" i="17" s="1"/>
  <c r="I26" i="16"/>
  <c r="O26" i="16" s="1"/>
  <c r="F35" i="16"/>
  <c r="L35" i="16" s="1"/>
  <c r="G17" i="16"/>
  <c r="M17" i="16" s="1"/>
  <c r="F4" i="16"/>
  <c r="L4" i="16" s="1"/>
  <c r="G33" i="15"/>
  <c r="M33" i="15" s="1"/>
  <c r="I25" i="15"/>
  <c r="O25" i="15" s="1"/>
  <c r="H17" i="15"/>
  <c r="N17" i="15" s="1"/>
  <c r="F9" i="14"/>
  <c r="L9" i="14" s="1"/>
  <c r="G43" i="12"/>
  <c r="M43" i="12" s="1"/>
  <c r="F32" i="12"/>
  <c r="L32" i="12" s="1"/>
  <c r="I26" i="12"/>
  <c r="O26" i="12" s="1"/>
  <c r="H11" i="19"/>
  <c r="N11" i="19" s="1"/>
  <c r="E26" i="17"/>
  <c r="K26" i="17" s="1"/>
  <c r="F6" i="17"/>
  <c r="L6" i="17" s="1"/>
  <c r="H40" i="16"/>
  <c r="N40" i="16" s="1"/>
  <c r="I12" i="16"/>
  <c r="O12" i="16" s="1"/>
  <c r="F38" i="15"/>
  <c r="L38" i="15" s="1"/>
  <c r="I17" i="15"/>
  <c r="O17" i="15" s="1"/>
  <c r="O9" i="14"/>
  <c r="G7" i="13"/>
  <c r="M7" i="13" s="1"/>
  <c r="F47" i="12"/>
  <c r="L47" i="12" s="1"/>
  <c r="F18" i="19"/>
  <c r="L18" i="19" s="1"/>
  <c r="H3" i="19"/>
  <c r="N3" i="19" s="1"/>
  <c r="G22" i="17"/>
  <c r="M22" i="17" s="1"/>
  <c r="H16" i="17"/>
  <c r="N16" i="17" s="1"/>
  <c r="H28" i="16"/>
  <c r="N28" i="16" s="1"/>
  <c r="F32" i="16"/>
  <c r="L32" i="16" s="1"/>
  <c r="H18" i="16"/>
  <c r="N18" i="16" s="1"/>
  <c r="E7" i="16"/>
  <c r="K7" i="16" s="1"/>
  <c r="I4" i="16"/>
  <c r="O4" i="16" s="1"/>
  <c r="E32" i="15"/>
  <c r="K32" i="15" s="1"/>
  <c r="E27" i="15"/>
  <c r="K27" i="15" s="1"/>
  <c r="F24" i="15"/>
  <c r="L24" i="15" s="1"/>
  <c r="F19" i="15"/>
  <c r="L19" i="15" s="1"/>
  <c r="I12" i="15"/>
  <c r="O12" i="15" s="1"/>
  <c r="F7" i="15"/>
  <c r="L7" i="15" s="1"/>
  <c r="K8" i="14"/>
  <c r="H4" i="14"/>
  <c r="N4" i="14" s="1"/>
  <c r="E10" i="13"/>
  <c r="K10" i="13" s="1"/>
  <c r="F50" i="12"/>
  <c r="L50" i="12" s="1"/>
  <c r="F8" i="19"/>
  <c r="L8" i="19" s="1"/>
  <c r="E15" i="19"/>
  <c r="K15" i="19" s="1"/>
  <c r="G18" i="19"/>
  <c r="M18" i="19" s="1"/>
  <c r="H22" i="17"/>
  <c r="N22" i="17" s="1"/>
  <c r="E8" i="17"/>
  <c r="K8" i="17" s="1"/>
  <c r="I16" i="17"/>
  <c r="O16" i="17" s="1"/>
  <c r="I28" i="16"/>
  <c r="O28" i="16" s="1"/>
  <c r="G37" i="16"/>
  <c r="M37" i="16" s="1"/>
  <c r="I14" i="16"/>
  <c r="O14" i="16" s="1"/>
  <c r="F7" i="16"/>
  <c r="L7" i="16" s="1"/>
  <c r="F27" i="15"/>
  <c r="L27" i="15" s="1"/>
  <c r="G15" i="15"/>
  <c r="M15" i="15" s="1"/>
  <c r="O4" i="14"/>
  <c r="G50" i="12"/>
  <c r="M50" i="12" s="1"/>
  <c r="E42" i="12"/>
  <c r="K42" i="12" s="1"/>
  <c r="E37" i="12"/>
  <c r="K37" i="12" s="1"/>
  <c r="H28" i="12"/>
  <c r="N28" i="12" s="1"/>
  <c r="I8" i="19"/>
  <c r="O8" i="19" s="1"/>
  <c r="E28" i="17"/>
  <c r="K28" i="17" s="1"/>
  <c r="F8" i="17"/>
  <c r="L8" i="17" s="1"/>
  <c r="F24" i="16"/>
  <c r="L24" i="16" s="1"/>
  <c r="F10" i="16"/>
  <c r="L10" i="16" s="1"/>
  <c r="G36" i="15"/>
  <c r="M36" i="15" s="1"/>
  <c r="G27" i="15"/>
  <c r="M27" i="15" s="1"/>
  <c r="H19" i="15"/>
  <c r="N19" i="15" s="1"/>
  <c r="H7" i="15"/>
  <c r="N7" i="15" s="1"/>
  <c r="E5" i="13"/>
  <c r="K5" i="13" s="1"/>
  <c r="F45" i="12"/>
  <c r="L45" i="12" s="1"/>
  <c r="F34" i="12"/>
  <c r="L34" i="12" s="1"/>
  <c r="I28" i="12"/>
  <c r="O28" i="12" s="1"/>
  <c r="F7" i="18"/>
  <c r="L7" i="18" s="1"/>
  <c r="E23" i="17"/>
  <c r="K23" i="17" s="1"/>
  <c r="G8" i="17"/>
  <c r="M8" i="17" s="1"/>
  <c r="E29" i="16"/>
  <c r="K29" i="16" s="1"/>
  <c r="E38" i="16"/>
  <c r="K38" i="16" s="1"/>
  <c r="G10" i="16"/>
  <c r="M10" i="16" s="1"/>
  <c r="E22" i="15"/>
  <c r="K22" i="15" s="1"/>
  <c r="I15" i="15"/>
  <c r="O15" i="15" s="1"/>
  <c r="I7" i="15"/>
  <c r="O7" i="15" s="1"/>
  <c r="E11" i="14"/>
  <c r="K11" i="14" s="1"/>
  <c r="G5" i="13"/>
  <c r="M5" i="13" s="1"/>
  <c r="G45" i="12"/>
  <c r="M45" i="12" s="1"/>
  <c r="G37" i="12"/>
  <c r="M37" i="12" s="1"/>
  <c r="F31" i="12"/>
  <c r="L31" i="12" s="1"/>
  <c r="F13" i="19"/>
  <c r="L13" i="19" s="1"/>
  <c r="I4" i="18"/>
  <c r="O4" i="18" s="1"/>
  <c r="I19" i="17"/>
  <c r="O19" i="17" s="1"/>
  <c r="G28" i="17"/>
  <c r="M28" i="17" s="1"/>
  <c r="I13" i="17"/>
  <c r="O13" i="17" s="1"/>
  <c r="F34" i="16"/>
  <c r="L34" i="16" s="1"/>
  <c r="F20" i="16"/>
  <c r="L20" i="16" s="1"/>
  <c r="I27" i="15"/>
  <c r="O27" i="15" s="1"/>
  <c r="I10" i="15"/>
  <c r="O10" i="15" s="1"/>
  <c r="F11" i="14"/>
  <c r="L11" i="14" s="1"/>
  <c r="F9" i="13"/>
  <c r="L9" i="13" s="1"/>
  <c r="H45" i="12"/>
  <c r="N45" i="12" s="1"/>
  <c r="E27" i="12"/>
  <c r="K27" i="12" s="1"/>
  <c r="G13" i="19"/>
  <c r="M13" i="19" s="1"/>
  <c r="H7" i="18"/>
  <c r="N7" i="18" s="1"/>
  <c r="G5" i="17"/>
  <c r="M5" i="17" s="1"/>
  <c r="G29" i="16"/>
  <c r="M29" i="16" s="1"/>
  <c r="E43" i="16"/>
  <c r="K43" i="16" s="1"/>
  <c r="F6" i="16"/>
  <c r="L6" i="16" s="1"/>
  <c r="F30" i="15"/>
  <c r="L30" i="15" s="1"/>
  <c r="E14" i="15"/>
  <c r="K14" i="15" s="1"/>
  <c r="E6" i="14"/>
  <c r="K6" i="14" s="1"/>
  <c r="E48" i="12"/>
  <c r="K48" i="12" s="1"/>
  <c r="E40" i="12"/>
  <c r="K40" i="12" s="1"/>
  <c r="I34" i="12"/>
  <c r="O34" i="12" s="1"/>
  <c r="E23" i="12"/>
  <c r="K23" i="12" s="1"/>
  <c r="H13" i="19"/>
  <c r="N13" i="19" s="1"/>
  <c r="E5" i="18"/>
  <c r="K5" i="18" s="1"/>
  <c r="I24" i="17"/>
  <c r="O24" i="17" s="1"/>
  <c r="I28" i="17"/>
  <c r="O28" i="17" s="1"/>
  <c r="F14" i="17"/>
  <c r="L14" i="17" s="1"/>
  <c r="H34" i="16"/>
  <c r="N34" i="16" s="1"/>
  <c r="E12" i="16"/>
  <c r="K12" i="16" s="1"/>
  <c r="E16" i="16"/>
  <c r="K16" i="16" s="1"/>
  <c r="G30" i="15"/>
  <c r="M30" i="15" s="1"/>
  <c r="F14" i="15"/>
  <c r="L14" i="15" s="1"/>
  <c r="G5" i="15"/>
  <c r="M5" i="15" s="1"/>
  <c r="F48" i="12"/>
  <c r="L48" i="12" s="1"/>
  <c r="F40" i="12"/>
  <c r="L40" i="12" s="1"/>
  <c r="H27" i="12"/>
  <c r="N27" i="12" s="1"/>
  <c r="F5" i="18"/>
  <c r="L5" i="18" s="1"/>
  <c r="I5" i="17"/>
  <c r="O5" i="17" s="1"/>
  <c r="G26" i="16"/>
  <c r="M26" i="16" s="1"/>
  <c r="G43" i="16"/>
  <c r="M43" i="16" s="1"/>
  <c r="F12" i="16"/>
  <c r="L12" i="16" s="1"/>
  <c r="E21" i="15"/>
  <c r="K21" i="15" s="1"/>
  <c r="F17" i="15"/>
  <c r="L17" i="15" s="1"/>
  <c r="H5" i="15"/>
  <c r="N5" i="15" s="1"/>
  <c r="E10" i="14"/>
  <c r="K10" i="14" s="1"/>
  <c r="E4" i="13"/>
  <c r="K4" i="13" s="1"/>
  <c r="I40" i="12"/>
  <c r="O40" i="12" s="1"/>
  <c r="E33" i="12"/>
  <c r="K33" i="12" s="1"/>
  <c r="I27" i="12"/>
  <c r="O27" i="12" s="1"/>
  <c r="E6" i="19"/>
  <c r="K6" i="19" s="1"/>
  <c r="G5" i="18"/>
  <c r="M5" i="18" s="1"/>
  <c r="I25" i="17"/>
  <c r="O25" i="17" s="1"/>
  <c r="H14" i="17"/>
  <c r="N14" i="17" s="1"/>
  <c r="F31" i="16"/>
  <c r="L31" i="16" s="1"/>
  <c r="F40" i="16"/>
  <c r="L40" i="16" s="1"/>
  <c r="G12" i="16"/>
  <c r="M12" i="16" s="1"/>
  <c r="E4" i="16"/>
  <c r="K4" i="16" s="1"/>
  <c r="E29" i="15"/>
  <c r="K29" i="15" s="1"/>
  <c r="G17" i="15"/>
  <c r="M17" i="15" s="1"/>
  <c r="G9" i="15"/>
  <c r="M9" i="15" s="1"/>
  <c r="I6" i="14"/>
  <c r="O6" i="14" s="1"/>
  <c r="F43" i="12"/>
  <c r="L43" i="12" s="1"/>
  <c r="I23" i="12"/>
  <c r="O23" i="12" s="1"/>
  <c r="G11" i="19"/>
  <c r="M11" i="19" s="1"/>
  <c r="I3" i="18"/>
  <c r="O3" i="18" s="1"/>
  <c r="E6" i="17"/>
  <c r="K6" i="17" s="1"/>
  <c r="E23" i="16"/>
  <c r="K23" i="16" s="1"/>
  <c r="G31" i="16"/>
  <c r="M31" i="16" s="1"/>
  <c r="G40" i="16"/>
  <c r="M40" i="16" s="1"/>
  <c r="H12" i="16"/>
  <c r="N12" i="16" s="1"/>
  <c r="G21" i="16"/>
  <c r="M21" i="16" s="1"/>
  <c r="E38" i="15"/>
  <c r="K38" i="15" s="1"/>
  <c r="F29" i="15"/>
  <c r="L29" i="15" s="1"/>
  <c r="G20" i="15"/>
  <c r="M20" i="15" s="1"/>
  <c r="F7" i="13"/>
  <c r="L7" i="13" s="1"/>
  <c r="E47" i="12"/>
  <c r="K47" i="12" s="1"/>
  <c r="H35" i="12"/>
  <c r="N35" i="12" s="1"/>
  <c r="E29" i="12"/>
  <c r="K29" i="12" s="1"/>
  <c r="I6" i="19"/>
  <c r="O6" i="19" s="1"/>
  <c r="G17" i="19"/>
  <c r="M17" i="19" s="1"/>
  <c r="H3" i="18"/>
  <c r="N3" i="18" s="1"/>
  <c r="I30" i="17"/>
  <c r="O30" i="17" s="1"/>
  <c r="F23" i="16"/>
  <c r="L23" i="16" s="1"/>
  <c r="F9" i="16"/>
  <c r="L9" i="16" s="1"/>
  <c r="G4" i="16"/>
  <c r="M4" i="16" s="1"/>
  <c r="H33" i="15"/>
  <c r="N33" i="15" s="1"/>
  <c r="E12" i="15"/>
  <c r="K12" i="15" s="1"/>
  <c r="E4" i="15"/>
  <c r="K4" i="15" s="1"/>
  <c r="K5" i="14"/>
  <c r="F3" i="13"/>
  <c r="L3" i="13" s="1"/>
  <c r="F38" i="12"/>
  <c r="L38" i="12" s="1"/>
  <c r="F29" i="12"/>
  <c r="L29" i="12" s="1"/>
  <c r="I35" i="12"/>
  <c r="O35" i="12" s="1"/>
  <c r="E22" i="12"/>
  <c r="K22" i="12" s="1"/>
  <c r="H43" i="12"/>
  <c r="N43" i="12" s="1"/>
  <c r="G32" i="12"/>
  <c r="M32" i="12" s="1"/>
  <c r="H3" i="17"/>
  <c r="N3" i="17" s="1"/>
  <c r="I3" i="17"/>
  <c r="O3" i="17" s="1"/>
  <c r="F3" i="2"/>
  <c r="L3" i="2" s="1"/>
  <c r="E21" i="12"/>
  <c r="K21" i="12" s="1"/>
  <c r="F20" i="12"/>
  <c r="L20" i="12" s="1"/>
  <c r="G19" i="12"/>
  <c r="M19" i="12" s="1"/>
  <c r="I18" i="12"/>
  <c r="O18" i="12" s="1"/>
  <c r="F9" i="12"/>
  <c r="L9" i="12" s="1"/>
  <c r="H8" i="12"/>
  <c r="N8" i="12" s="1"/>
  <c r="F4" i="12"/>
  <c r="L4" i="12" s="1"/>
  <c r="E5" i="12"/>
  <c r="K5" i="12" s="1"/>
  <c r="H15" i="12"/>
  <c r="N15" i="12" s="1"/>
  <c r="H5" i="12"/>
  <c r="N5" i="12" s="1"/>
  <c r="I15" i="12"/>
  <c r="O15" i="12" s="1"/>
  <c r="G11" i="12"/>
  <c r="M11" i="12" s="1"/>
  <c r="G6" i="12"/>
  <c r="M6" i="12" s="1"/>
  <c r="E17" i="12"/>
  <c r="K17" i="12" s="1"/>
  <c r="E13" i="12"/>
  <c r="K13" i="12" s="1"/>
  <c r="E7" i="12"/>
  <c r="K7" i="12" s="1"/>
  <c r="I13" i="12"/>
  <c r="O13" i="12" s="1"/>
  <c r="F19" i="12"/>
  <c r="L19" i="12" s="1"/>
  <c r="F21" i="12"/>
  <c r="L21" i="12" s="1"/>
  <c r="G20" i="12"/>
  <c r="M20" i="12" s="1"/>
  <c r="H19" i="12"/>
  <c r="N19" i="12" s="1"/>
  <c r="E15" i="12"/>
  <c r="K15" i="12" s="1"/>
  <c r="E10" i="12"/>
  <c r="K10" i="12" s="1"/>
  <c r="G9" i="12"/>
  <c r="M9" i="12" s="1"/>
  <c r="I8" i="12"/>
  <c r="O8" i="12" s="1"/>
  <c r="G4" i="12"/>
  <c r="M4" i="12" s="1"/>
  <c r="F6" i="12"/>
  <c r="L6" i="12" s="1"/>
  <c r="I10" i="12"/>
  <c r="O10" i="12" s="1"/>
  <c r="F12" i="12"/>
  <c r="L12" i="12" s="1"/>
  <c r="H14" i="12"/>
  <c r="N14" i="12" s="1"/>
  <c r="E20" i="12"/>
  <c r="K20" i="12" s="1"/>
  <c r="I14" i="12"/>
  <c r="O14" i="12" s="1"/>
  <c r="E4" i="12"/>
  <c r="K4" i="12" s="1"/>
  <c r="G21" i="12"/>
  <c r="M21" i="12" s="1"/>
  <c r="H20" i="12"/>
  <c r="N20" i="12" s="1"/>
  <c r="I19" i="12"/>
  <c r="O19" i="12" s="1"/>
  <c r="F15" i="12"/>
  <c r="L15" i="12" s="1"/>
  <c r="F10" i="12"/>
  <c r="L10" i="12" s="1"/>
  <c r="H9" i="12"/>
  <c r="N9" i="12" s="1"/>
  <c r="F5" i="12"/>
  <c r="L5" i="12" s="1"/>
  <c r="H4" i="12"/>
  <c r="N4" i="12" s="1"/>
  <c r="I21" i="12"/>
  <c r="O21" i="12" s="1"/>
  <c r="H10" i="12"/>
  <c r="N10" i="12" s="1"/>
  <c r="H6" i="12"/>
  <c r="N6" i="12" s="1"/>
  <c r="I17" i="12"/>
  <c r="O17" i="12" s="1"/>
  <c r="H18" i="12"/>
  <c r="N18" i="12" s="1"/>
  <c r="H21" i="12"/>
  <c r="N21" i="12" s="1"/>
  <c r="I20" i="12"/>
  <c r="O20" i="12" s="1"/>
  <c r="E16" i="12"/>
  <c r="K16" i="12" s="1"/>
  <c r="G15" i="12"/>
  <c r="M15" i="12" s="1"/>
  <c r="E11" i="12"/>
  <c r="K11" i="12" s="1"/>
  <c r="G10" i="12"/>
  <c r="M10" i="12" s="1"/>
  <c r="I9" i="12"/>
  <c r="O9" i="12" s="1"/>
  <c r="E6" i="12"/>
  <c r="K6" i="12" s="1"/>
  <c r="G5" i="12"/>
  <c r="M5" i="12" s="1"/>
  <c r="I4" i="12"/>
  <c r="O4" i="12" s="1"/>
  <c r="F16" i="12"/>
  <c r="L16" i="12" s="1"/>
  <c r="F11" i="12"/>
  <c r="L11" i="12" s="1"/>
  <c r="G16" i="12"/>
  <c r="M16" i="12" s="1"/>
  <c r="E12" i="12"/>
  <c r="K12" i="12" s="1"/>
  <c r="I5" i="12"/>
  <c r="O5" i="12" s="1"/>
  <c r="H16" i="12"/>
  <c r="N16" i="12" s="1"/>
  <c r="H11" i="12"/>
  <c r="N11" i="12" s="1"/>
  <c r="G18" i="12"/>
  <c r="M18" i="12" s="1"/>
  <c r="I7" i="12"/>
  <c r="O7" i="12" s="1"/>
  <c r="G8" i="12"/>
  <c r="M8" i="12" s="1"/>
  <c r="F17" i="12"/>
  <c r="L17" i="12" s="1"/>
  <c r="I16" i="12"/>
  <c r="O16" i="12" s="1"/>
  <c r="E14" i="12"/>
  <c r="K14" i="12" s="1"/>
  <c r="F13" i="12"/>
  <c r="L13" i="12" s="1"/>
  <c r="G12" i="12"/>
  <c r="M12" i="12" s="1"/>
  <c r="I11" i="12"/>
  <c r="O11" i="12" s="1"/>
  <c r="F7" i="12"/>
  <c r="L7" i="12" s="1"/>
  <c r="I6" i="12"/>
  <c r="O6" i="12" s="1"/>
  <c r="E18" i="12"/>
  <c r="K18" i="12" s="1"/>
  <c r="G17" i="12"/>
  <c r="M17" i="12" s="1"/>
  <c r="F14" i="12"/>
  <c r="L14" i="12" s="1"/>
  <c r="G13" i="12"/>
  <c r="M13" i="12" s="1"/>
  <c r="H12" i="12"/>
  <c r="N12" i="12" s="1"/>
  <c r="G7" i="12"/>
  <c r="M7" i="12" s="1"/>
  <c r="F18" i="12"/>
  <c r="L18" i="12" s="1"/>
  <c r="H17" i="12"/>
  <c r="N17" i="12" s="1"/>
  <c r="G14" i="12"/>
  <c r="M14" i="12" s="1"/>
  <c r="H13" i="12"/>
  <c r="N13" i="12" s="1"/>
  <c r="I12" i="12"/>
  <c r="O12" i="12" s="1"/>
  <c r="E8" i="12"/>
  <c r="K8" i="12" s="1"/>
  <c r="H7" i="12"/>
  <c r="N7" i="12" s="1"/>
  <c r="E19" i="12"/>
  <c r="K19" i="12" s="1"/>
  <c r="F8" i="12"/>
  <c r="L8" i="12" s="1"/>
  <c r="E9" i="12"/>
  <c r="K9" i="12" s="1"/>
  <c r="F3" i="12"/>
  <c r="L3" i="12" s="1"/>
  <c r="I3" i="12"/>
  <c r="O3" i="12" s="1"/>
  <c r="G3" i="12"/>
  <c r="M3" i="12" s="1"/>
  <c r="E3" i="12"/>
  <c r="K3" i="12" s="1"/>
  <c r="H3" i="12"/>
  <c r="N3" i="12" s="1"/>
  <c r="I3" i="2"/>
  <c r="O3" i="2" s="1"/>
  <c r="H3" i="2"/>
  <c r="N3" i="2" s="1"/>
  <c r="G3" i="2"/>
  <c r="M3" i="2" s="1"/>
  <c r="E3" i="2"/>
  <c r="K3" i="2" s="1"/>
  <c r="F9" i="7" l="1"/>
  <c r="F21" i="7" s="1"/>
  <c r="D5" i="7"/>
  <c r="D17" i="7" s="1"/>
  <c r="G5" i="7"/>
  <c r="G17" i="7" s="1"/>
  <c r="E9" i="7"/>
  <c r="E21" i="7" s="1"/>
  <c r="G4" i="7"/>
  <c r="G16" i="7" s="1"/>
  <c r="C9" i="7"/>
  <c r="C21" i="7" s="1"/>
  <c r="C8" i="7"/>
  <c r="C20" i="7" s="1"/>
  <c r="G8" i="7"/>
  <c r="G20" i="7" s="1"/>
  <c r="G10" i="7"/>
  <c r="G22" i="7" s="1"/>
  <c r="G6" i="7"/>
  <c r="G18" i="7" s="1"/>
  <c r="C7" i="7"/>
  <c r="C19" i="7" s="1"/>
  <c r="F8" i="7"/>
  <c r="F20" i="7" s="1"/>
  <c r="E8" i="7"/>
  <c r="E20" i="7" s="1"/>
  <c r="G7" i="7"/>
  <c r="G19" i="7" s="1"/>
  <c r="E4" i="7"/>
  <c r="E16" i="7" s="1"/>
  <c r="C4" i="7"/>
  <c r="C16" i="7" s="1"/>
  <c r="H16" i="7" s="1"/>
  <c r="D8" i="7"/>
  <c r="D20" i="7" s="1"/>
  <c r="F6" i="7"/>
  <c r="F18" i="7" s="1"/>
  <c r="E10" i="7"/>
  <c r="E22" i="7" s="1"/>
  <c r="F7" i="7"/>
  <c r="F19" i="7" s="1"/>
  <c r="D9" i="7"/>
  <c r="D21" i="7" s="1"/>
  <c r="E7" i="7"/>
  <c r="E19" i="7" s="1"/>
  <c r="F10" i="7"/>
  <c r="F22" i="7" s="1"/>
  <c r="C6" i="7"/>
  <c r="C18" i="7" s="1"/>
  <c r="D6" i="7"/>
  <c r="D18" i="7" s="1"/>
  <c r="C10" i="7"/>
  <c r="C22" i="7" s="1"/>
  <c r="D10" i="7"/>
  <c r="D22" i="7" s="1"/>
  <c r="F5" i="7"/>
  <c r="F17" i="7" s="1"/>
  <c r="D4" i="7"/>
  <c r="D16" i="7" s="1"/>
  <c r="E6" i="7"/>
  <c r="E18" i="7" s="1"/>
  <c r="D7" i="7"/>
  <c r="D19" i="7" s="1"/>
  <c r="G9" i="7"/>
  <c r="G21" i="7" s="1"/>
  <c r="E5" i="7"/>
  <c r="E17" i="7" s="1"/>
  <c r="C5" i="7"/>
  <c r="C17" i="7" s="1"/>
  <c r="H17" i="7" s="1"/>
  <c r="F4" i="7"/>
  <c r="F16" i="7" s="1"/>
  <c r="F3" i="7"/>
  <c r="C3" i="7"/>
  <c r="C15" i="7" s="1"/>
  <c r="E3" i="7"/>
  <c r="D3" i="7"/>
  <c r="G3" i="7"/>
  <c r="H21" i="7" l="1"/>
  <c r="H19" i="7"/>
  <c r="D11" i="7"/>
  <c r="D15" i="7"/>
  <c r="H22" i="7"/>
  <c r="G11" i="7"/>
  <c r="G15" i="7"/>
  <c r="F11" i="7"/>
  <c r="F15" i="7"/>
  <c r="J18" i="7"/>
  <c r="E11" i="7"/>
  <c r="E15" i="7"/>
  <c r="K18" i="7"/>
  <c r="I18" i="7"/>
  <c r="H18" i="7"/>
  <c r="L18" i="7"/>
  <c r="I15" i="7"/>
  <c r="I23" i="7" s="1"/>
  <c r="C23" i="7"/>
  <c r="H15" i="7"/>
  <c r="M18" i="7"/>
  <c r="H20" i="7"/>
  <c r="C11" i="7"/>
  <c r="M3" i="7"/>
  <c r="H4" i="7"/>
  <c r="J3" i="7"/>
  <c r="K3" i="7"/>
  <c r="I3" i="7"/>
  <c r="I6" i="7"/>
  <c r="H6" i="7"/>
  <c r="H5" i="7"/>
  <c r="H8" i="7"/>
  <c r="K6" i="7"/>
  <c r="L6" i="7"/>
  <c r="H9" i="7"/>
  <c r="H10" i="7"/>
  <c r="J6" i="7"/>
  <c r="L3" i="7"/>
  <c r="L11" i="7" s="1"/>
  <c r="H7" i="7"/>
  <c r="M6" i="7"/>
  <c r="H3" i="7"/>
  <c r="N15" i="7" l="1"/>
  <c r="H23" i="7"/>
  <c r="N18" i="7"/>
  <c r="K15" i="7"/>
  <c r="K23" i="7" s="1"/>
  <c r="E23" i="7"/>
  <c r="L15" i="7"/>
  <c r="L23" i="7" s="1"/>
  <c r="F23" i="7"/>
  <c r="M15" i="7"/>
  <c r="M23" i="7" s="1"/>
  <c r="G23" i="7"/>
  <c r="K11" i="7"/>
  <c r="J15" i="7"/>
  <c r="J23" i="7" s="1"/>
  <c r="D23" i="7"/>
  <c r="J11" i="7"/>
  <c r="H11" i="7"/>
  <c r="M11" i="7"/>
  <c r="I11" i="7"/>
  <c r="N6" i="7"/>
  <c r="N3" i="7"/>
  <c r="N23" i="7" l="1"/>
  <c r="N11" i="7"/>
</calcChain>
</file>

<file path=xl/sharedStrings.xml><?xml version="1.0" encoding="utf-8"?>
<sst xmlns="http://schemas.openxmlformats.org/spreadsheetml/2006/main" count="1088" uniqueCount="89">
  <si>
    <t>Odkud</t>
  </si>
  <si>
    <t>Kam</t>
  </si>
  <si>
    <t>ID</t>
  </si>
  <si>
    <t>Ledeč nad Sázavou</t>
  </si>
  <si>
    <t>Zruč nad Sázavou</t>
  </si>
  <si>
    <t>Havlíčkův Brod</t>
  </si>
  <si>
    <t>Nové Město na Moravě</t>
  </si>
  <si>
    <t>Žďár nad Sázavou</t>
  </si>
  <si>
    <t>Humpolec</t>
  </si>
  <si>
    <t>[27]</t>
  </si>
  <si>
    <t>Velké Meziříčí zastávka</t>
  </si>
  <si>
    <t>Velké Meziříčí</t>
  </si>
  <si>
    <t>Vlak</t>
  </si>
  <si>
    <t>Omezení</t>
  </si>
  <si>
    <t>Provozních dnů</t>
  </si>
  <si>
    <t>Roční dopravní výkon (km)</t>
  </si>
  <si>
    <t>X</t>
  </si>
  <si>
    <t>km Vysočina</t>
  </si>
  <si>
    <t>km SČK</t>
  </si>
  <si>
    <t>Označení</t>
  </si>
  <si>
    <t>[25]</t>
  </si>
  <si>
    <t>[28]</t>
  </si>
  <si>
    <t>So+</t>
  </si>
  <si>
    <t>Ne+</t>
  </si>
  <si>
    <t>Po+</t>
  </si>
  <si>
    <t>km/den</t>
  </si>
  <si>
    <t>Vysočina</t>
  </si>
  <si>
    <t>SČK</t>
  </si>
  <si>
    <t>denně</t>
  </si>
  <si>
    <t>Vozidlo</t>
  </si>
  <si>
    <t>Tratě</t>
  </si>
  <si>
    <t>Celkem</t>
  </si>
  <si>
    <t>Sedlejov</t>
  </si>
  <si>
    <t>Dačice město</t>
  </si>
  <si>
    <t>Dačice</t>
  </si>
  <si>
    <t>Slavonice</t>
  </si>
  <si>
    <t>Jihlava město</t>
  </si>
  <si>
    <t>Hlinsko v Čechách</t>
  </si>
  <si>
    <t>Telč</t>
  </si>
  <si>
    <t>Dobronín</t>
  </si>
  <si>
    <t>km JČK</t>
  </si>
  <si>
    <t>km PK</t>
  </si>
  <si>
    <t>JČK</t>
  </si>
  <si>
    <t>PK</t>
  </si>
  <si>
    <t>Jihlava</t>
  </si>
  <si>
    <t>Světlá nad Sázavou</t>
  </si>
  <si>
    <t>Kolín</t>
  </si>
  <si>
    <t>Čáslav</t>
  </si>
  <si>
    <t>Horní Cerekev</t>
  </si>
  <si>
    <t>Pá+</t>
  </si>
  <si>
    <t>Pá-Ne+</t>
  </si>
  <si>
    <t>Brno hl.n.</t>
  </si>
  <si>
    <t>Třebíč</t>
  </si>
  <si>
    <t>Zastávka u Brna</t>
  </si>
  <si>
    <t>Rapotice</t>
  </si>
  <si>
    <t>Náměšť nad Oslavou</t>
  </si>
  <si>
    <t>km JMK</t>
  </si>
  <si>
    <t>JMK</t>
  </si>
  <si>
    <t>Hlinsko v Č.</t>
  </si>
  <si>
    <t>Poznámka</t>
  </si>
  <si>
    <t>Přes Havlíčkův Brod stan. Tunel</t>
  </si>
  <si>
    <t>PáSo+</t>
  </si>
  <si>
    <t>DMU120</t>
  </si>
  <si>
    <t>Nedvědice</t>
  </si>
  <si>
    <t>Tišnov</t>
  </si>
  <si>
    <t>Bystřice nad Pernštejnem</t>
  </si>
  <si>
    <t>250+256</t>
  </si>
  <si>
    <t>Znojmo</t>
  </si>
  <si>
    <t>Po-Čt</t>
  </si>
  <si>
    <t>240+241</t>
  </si>
  <si>
    <t>DMU70</t>
  </si>
  <si>
    <t>Pelhřimov</t>
  </si>
  <si>
    <t>Tábor</t>
  </si>
  <si>
    <t>Batelov</t>
  </si>
  <si>
    <t>Pacov</t>
  </si>
  <si>
    <t>Kostelec u Jihlavy</t>
  </si>
  <si>
    <t>Okříšky</t>
  </si>
  <si>
    <t>Moravské Budějovice</t>
  </si>
  <si>
    <t>Jemnice</t>
  </si>
  <si>
    <t>[25] RL</t>
  </si>
  <si>
    <t>Studenec</t>
  </si>
  <si>
    <t>Křižanov</t>
  </si>
  <si>
    <t>Vlkov-Osová</t>
  </si>
  <si>
    <t>suma</t>
  </si>
  <si>
    <t>JMK se na základě nepodílí na financování Sp 1925, 1926, 1927, 1928 na základě mezikrajské smlouvy</t>
  </si>
  <si>
    <t>Dopravní výkony za trať/tratě [vlkm]</t>
  </si>
  <si>
    <t>Dopravní výkony za provozní soubor [vlkm]</t>
  </si>
  <si>
    <t>Přepravní kapacita za trať/tratě [mikm]</t>
  </si>
  <si>
    <t>Přepravní kapacita za provozní soubor [mikm]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</si>
</sst>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FF0000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1" fillId="0" borderId="7" xfId="0" applyNumberFormat="1" applyFont="1" applyBorder="1" applyAlignment="1">
      <alignment horizontal="center" wrapText="1"/>
    </xf>
    <xf numFmtId="164" fontId="1" fillId="0" borderId="8" xfId="0" applyNumberFormat="1" applyFont="1" applyBorder="1" applyAlignment="1">
      <alignment horizontal="center" wrapText="1"/>
    </xf>
    <xf numFmtId="0" fontId="0" fillId="0" borderId="13" xfId="0" applyBorder="1"/>
    <xf numFmtId="164" fontId="0" fillId="0" borderId="14" xfId="0" applyNumberFormat="1" applyBorder="1"/>
    <xf numFmtId="0" fontId="0" fillId="0" borderId="15" xfId="0" applyBorder="1"/>
    <xf numFmtId="164" fontId="0" fillId="0" borderId="16" xfId="0" applyNumberFormat="1" applyBorder="1"/>
    <xf numFmtId="0" fontId="0" fillId="0" borderId="6" xfId="0" applyBorder="1"/>
    <xf numFmtId="0" fontId="0" fillId="0" borderId="7" xfId="0" applyBorder="1"/>
    <xf numFmtId="164" fontId="0" fillId="0" borderId="7" xfId="0" applyNumberFormat="1" applyBorder="1"/>
    <xf numFmtId="164" fontId="0" fillId="0" borderId="8" xfId="0" applyNumberFormat="1" applyBorder="1"/>
    <xf numFmtId="0" fontId="1" fillId="0" borderId="2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0" xfId="0" applyFont="1" applyAlignment="1">
      <alignment horizontal="center"/>
    </xf>
    <xf numFmtId="164" fontId="4" fillId="0" borderId="1" xfId="0" applyNumberFormat="1" applyFont="1" applyBorder="1"/>
    <xf numFmtId="0" fontId="4" fillId="0" borderId="0" xfId="0" applyFont="1"/>
    <xf numFmtId="1" fontId="0" fillId="0" borderId="4" xfId="0" applyNumberFormat="1" applyBorder="1"/>
    <xf numFmtId="1" fontId="2" fillId="0" borderId="4" xfId="0" applyNumberFormat="1" applyFont="1" applyBorder="1"/>
    <xf numFmtId="1" fontId="3" fillId="0" borderId="4" xfId="0" applyNumberFormat="1" applyFont="1" applyBorder="1"/>
    <xf numFmtId="1" fontId="0" fillId="0" borderId="1" xfId="0" applyNumberFormat="1" applyBorder="1"/>
    <xf numFmtId="1" fontId="2" fillId="0" borderId="1" xfId="0" applyNumberFormat="1" applyFont="1" applyBorder="1"/>
    <xf numFmtId="1" fontId="3" fillId="0" borderId="1" xfId="0" applyNumberFormat="1" applyFont="1" applyBorder="1"/>
    <xf numFmtId="1" fontId="0" fillId="0" borderId="12" xfId="0" applyNumberFormat="1" applyBorder="1"/>
    <xf numFmtId="1" fontId="2" fillId="0" borderId="12" xfId="0" applyNumberFormat="1" applyFont="1" applyBorder="1"/>
    <xf numFmtId="1" fontId="3" fillId="0" borderId="12" xfId="0" applyNumberFormat="1" applyFont="1" applyBorder="1"/>
    <xf numFmtId="1" fontId="0" fillId="0" borderId="19" xfId="0" applyNumberFormat="1" applyBorder="1"/>
    <xf numFmtId="1" fontId="0" fillId="0" borderId="20" xfId="0" applyNumberFormat="1" applyBorder="1"/>
    <xf numFmtId="1" fontId="0" fillId="0" borderId="21" xfId="0" applyNumberFormat="1" applyBorder="1"/>
    <xf numFmtId="1" fontId="0" fillId="0" borderId="7" xfId="0" applyNumberFormat="1" applyBorder="1"/>
    <xf numFmtId="1" fontId="2" fillId="0" borderId="7" xfId="0" applyNumberFormat="1" applyFont="1" applyBorder="1"/>
    <xf numFmtId="1" fontId="3" fillId="0" borderId="7" xfId="0" applyNumberFormat="1" applyFont="1" applyBorder="1"/>
    <xf numFmtId="1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" fontId="0" fillId="0" borderId="4" xfId="0" applyNumberFormat="1" applyBorder="1" applyAlignment="1">
      <alignment vertical="center"/>
    </xf>
    <xf numFmtId="1" fontId="0" fillId="0" borderId="1" xfId="0" applyNumberFormat="1" applyBorder="1" applyAlignment="1">
      <alignment vertical="center"/>
    </xf>
    <xf numFmtId="1" fontId="0" fillId="0" borderId="7" xfId="0" applyNumberFormat="1" applyBorder="1" applyAlignment="1">
      <alignment vertical="center"/>
    </xf>
    <xf numFmtId="1" fontId="1" fillId="0" borderId="5" xfId="0" applyNumberFormat="1" applyFont="1" applyBorder="1" applyAlignment="1">
      <alignment vertical="center"/>
    </xf>
    <xf numFmtId="1" fontId="1" fillId="0" borderId="16" xfId="0" applyNumberFormat="1" applyFont="1" applyBorder="1" applyAlignment="1">
      <alignment vertical="center"/>
    </xf>
    <xf numFmtId="1" fontId="1" fillId="0" borderId="8" xfId="0" applyNumberFormat="1" applyFont="1" applyBorder="1" applyAlignment="1">
      <alignment vertical="center"/>
    </xf>
    <xf numFmtId="1" fontId="0" fillId="0" borderId="27" xfId="0" applyNumberFormat="1" applyBorder="1" applyAlignment="1">
      <alignment vertical="center"/>
    </xf>
    <xf numFmtId="1" fontId="0" fillId="0" borderId="28" xfId="0" applyNumberFormat="1" applyBorder="1" applyAlignment="1">
      <alignment vertical="center"/>
    </xf>
    <xf numFmtId="1" fontId="0" fillId="0" borderId="30" xfId="0" applyNumberFormat="1" applyBorder="1" applyAlignment="1">
      <alignment vertical="center"/>
    </xf>
    <xf numFmtId="1" fontId="1" fillId="0" borderId="23" xfId="0" applyNumberFormat="1" applyFont="1" applyBorder="1" applyAlignment="1">
      <alignment vertical="center"/>
    </xf>
    <xf numFmtId="1" fontId="1" fillId="0" borderId="29" xfId="0" applyNumberFormat="1" applyFont="1" applyBorder="1" applyAlignment="1">
      <alignment vertical="center"/>
    </xf>
    <xf numFmtId="1" fontId="1" fillId="0" borderId="31" xfId="0" applyNumberFormat="1" applyFont="1" applyBorder="1" applyAlignment="1">
      <alignment vertical="center"/>
    </xf>
    <xf numFmtId="0" fontId="0" fillId="0" borderId="9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10" xfId="0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9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RowHeight="15" x14ac:dyDescent="0.25"/>
  <cols>
    <col min="1" max="1" width="19.42578125" bestFit="1" customWidth="1"/>
    <col min="2" max="2" width="21.5703125" bestFit="1" customWidth="1"/>
    <col min="3" max="3" width="35.140625" customWidth="1"/>
    <col min="4" max="5" width="11.5703125" style="2" customWidth="1"/>
    <col min="6" max="8" width="11.5703125" customWidth="1"/>
    <col min="9" max="9" width="20.7109375" customWidth="1"/>
  </cols>
  <sheetData>
    <row r="1" spans="1:9" s="1" customFormat="1" x14ac:dyDescent="0.25">
      <c r="A1" s="1" t="s">
        <v>0</v>
      </c>
      <c r="B1" s="1" t="s">
        <v>1</v>
      </c>
      <c r="C1" s="1" t="s">
        <v>2</v>
      </c>
      <c r="D1" s="3" t="s">
        <v>17</v>
      </c>
      <c r="E1" s="3" t="s">
        <v>18</v>
      </c>
      <c r="F1" s="1" t="s">
        <v>40</v>
      </c>
      <c r="G1" s="1" t="s">
        <v>41</v>
      </c>
      <c r="H1" s="1" t="s">
        <v>56</v>
      </c>
      <c r="I1" s="1" t="s">
        <v>59</v>
      </c>
    </row>
    <row r="2" spans="1:9" x14ac:dyDescent="0.25">
      <c r="A2" t="s">
        <v>3</v>
      </c>
      <c r="B2" t="s">
        <v>4</v>
      </c>
      <c r="C2" t="str">
        <f t="shared" ref="C2:C99" si="0">A2&amp;" – "&amp;B2</f>
        <v>Ledeč nad Sázavou – Zruč nad Sázavou</v>
      </c>
      <c r="D2" s="2">
        <v>8.9</v>
      </c>
      <c r="E2" s="2">
        <v>8.9</v>
      </c>
      <c r="F2" s="2">
        <v>0</v>
      </c>
      <c r="G2" s="2">
        <v>0</v>
      </c>
      <c r="H2" s="2">
        <v>0</v>
      </c>
    </row>
    <row r="3" spans="1:9" x14ac:dyDescent="0.25">
      <c r="A3" t="s">
        <v>5</v>
      </c>
      <c r="B3" t="s">
        <v>4</v>
      </c>
      <c r="C3" t="str">
        <f t="shared" si="0"/>
        <v>Havlíčkův Brod – Zruč nad Sázavou</v>
      </c>
      <c r="D3" s="2">
        <v>40.799999999999997</v>
      </c>
      <c r="E3" s="2">
        <v>8.9</v>
      </c>
      <c r="F3" s="2">
        <v>0</v>
      </c>
      <c r="G3" s="2">
        <v>0</v>
      </c>
      <c r="H3" s="2">
        <v>0</v>
      </c>
    </row>
    <row r="4" spans="1:9" x14ac:dyDescent="0.25">
      <c r="A4" t="s">
        <v>5</v>
      </c>
      <c r="B4" t="s">
        <v>3</v>
      </c>
      <c r="C4" t="str">
        <f t="shared" si="0"/>
        <v>Havlíčkův Brod – Ledeč nad Sázavou</v>
      </c>
      <c r="D4" s="2">
        <v>31.9</v>
      </c>
      <c r="E4" s="2">
        <v>0</v>
      </c>
      <c r="F4" s="2">
        <v>0</v>
      </c>
      <c r="G4" s="2">
        <v>0</v>
      </c>
      <c r="H4" s="2">
        <v>0</v>
      </c>
    </row>
    <row r="5" spans="1:9" x14ac:dyDescent="0.25">
      <c r="A5" t="s">
        <v>3</v>
      </c>
      <c r="B5" t="s">
        <v>5</v>
      </c>
      <c r="C5" t="str">
        <f t="shared" si="0"/>
        <v>Ledeč nad Sázavou – Havlíčkův Brod</v>
      </c>
      <c r="D5" s="2">
        <v>31.9</v>
      </c>
      <c r="E5" s="2">
        <v>0</v>
      </c>
      <c r="F5" s="2">
        <v>0</v>
      </c>
      <c r="G5" s="2">
        <v>0</v>
      </c>
      <c r="H5" s="2">
        <v>0</v>
      </c>
    </row>
    <row r="6" spans="1:9" x14ac:dyDescent="0.25">
      <c r="A6" t="s">
        <v>4</v>
      </c>
      <c r="B6" t="s">
        <v>5</v>
      </c>
      <c r="C6" t="str">
        <f t="shared" si="0"/>
        <v>Zruč nad Sázavou – Havlíčkův Brod</v>
      </c>
      <c r="D6" s="2">
        <v>40.799999999999997</v>
      </c>
      <c r="E6" s="2">
        <v>8.9</v>
      </c>
      <c r="F6" s="2">
        <v>0</v>
      </c>
      <c r="G6" s="2">
        <v>0</v>
      </c>
      <c r="H6" s="2">
        <v>0</v>
      </c>
    </row>
    <row r="7" spans="1:9" x14ac:dyDescent="0.25">
      <c r="A7" t="s">
        <v>4</v>
      </c>
      <c r="B7" t="s">
        <v>3</v>
      </c>
      <c r="C7" t="str">
        <f t="shared" si="0"/>
        <v>Zruč nad Sázavou – Ledeč nad Sázavou</v>
      </c>
      <c r="D7" s="2">
        <v>8.9</v>
      </c>
      <c r="E7" s="2">
        <v>8.9</v>
      </c>
      <c r="F7" s="2">
        <v>0</v>
      </c>
      <c r="G7" s="2">
        <v>0</v>
      </c>
      <c r="H7" s="2">
        <v>0</v>
      </c>
    </row>
    <row r="8" spans="1:9" x14ac:dyDescent="0.25">
      <c r="A8" t="s">
        <v>5</v>
      </c>
      <c r="B8" t="s">
        <v>6</v>
      </c>
      <c r="C8" t="str">
        <f t="shared" si="0"/>
        <v>Havlíčkův Brod – Nové Město na Moravě</v>
      </c>
      <c r="D8" s="2">
        <v>45.7</v>
      </c>
      <c r="E8" s="2">
        <v>0</v>
      </c>
      <c r="F8" s="2">
        <v>0</v>
      </c>
      <c r="G8" s="2">
        <v>0</v>
      </c>
      <c r="H8" s="2">
        <v>0</v>
      </c>
    </row>
    <row r="9" spans="1:9" x14ac:dyDescent="0.25">
      <c r="A9" t="s">
        <v>5</v>
      </c>
      <c r="B9" t="s">
        <v>7</v>
      </c>
      <c r="C9" t="str">
        <f t="shared" si="0"/>
        <v>Havlíčkův Brod – Žďár nad Sázavou</v>
      </c>
      <c r="D9" s="2">
        <v>32.1</v>
      </c>
      <c r="E9" s="2">
        <v>0</v>
      </c>
      <c r="F9" s="2">
        <v>0</v>
      </c>
      <c r="G9" s="2">
        <v>0</v>
      </c>
      <c r="H9" s="2">
        <v>0</v>
      </c>
    </row>
    <row r="10" spans="1:9" x14ac:dyDescent="0.25">
      <c r="A10" t="s">
        <v>7</v>
      </c>
      <c r="B10" t="s">
        <v>6</v>
      </c>
      <c r="C10" t="str">
        <f t="shared" si="0"/>
        <v>Žďár nad Sázavou – Nové Město na Moravě</v>
      </c>
      <c r="D10" s="2">
        <v>13.6</v>
      </c>
      <c r="E10" s="2">
        <v>0</v>
      </c>
      <c r="F10" s="2">
        <v>0</v>
      </c>
      <c r="G10" s="2">
        <v>0</v>
      </c>
      <c r="H10" s="2">
        <v>0</v>
      </c>
    </row>
    <row r="11" spans="1:9" x14ac:dyDescent="0.25">
      <c r="A11" t="s">
        <v>8</v>
      </c>
      <c r="B11" t="s">
        <v>6</v>
      </c>
      <c r="C11" t="str">
        <f t="shared" si="0"/>
        <v>Humpolec – Nové Město na Moravě</v>
      </c>
      <c r="D11" s="2">
        <v>70.900000000000006</v>
      </c>
      <c r="E11" s="2">
        <v>0</v>
      </c>
      <c r="F11" s="2">
        <v>0</v>
      </c>
      <c r="G11" s="2">
        <v>0</v>
      </c>
      <c r="H11" s="2">
        <v>0</v>
      </c>
    </row>
    <row r="12" spans="1:9" x14ac:dyDescent="0.25">
      <c r="A12" t="s">
        <v>8</v>
      </c>
      <c r="B12" t="s">
        <v>7</v>
      </c>
      <c r="C12" t="str">
        <f t="shared" si="0"/>
        <v>Humpolec – Žďár nad Sázavou</v>
      </c>
      <c r="D12" s="2">
        <v>57.3</v>
      </c>
      <c r="E12" s="2">
        <v>0</v>
      </c>
      <c r="F12" s="2">
        <v>0</v>
      </c>
      <c r="G12" s="2">
        <v>0</v>
      </c>
      <c r="H12" s="2">
        <v>0</v>
      </c>
    </row>
    <row r="13" spans="1:9" x14ac:dyDescent="0.25">
      <c r="A13" t="s">
        <v>8</v>
      </c>
      <c r="B13" t="s">
        <v>5</v>
      </c>
      <c r="C13" t="str">
        <f t="shared" si="0"/>
        <v>Humpolec – Havlíčkův Brod</v>
      </c>
      <c r="D13" s="2">
        <v>25.2</v>
      </c>
      <c r="E13" s="2">
        <v>0</v>
      </c>
      <c r="F13" s="2">
        <v>0</v>
      </c>
      <c r="G13" s="2">
        <v>0</v>
      </c>
      <c r="H13" s="2">
        <v>0</v>
      </c>
    </row>
    <row r="14" spans="1:9" x14ac:dyDescent="0.25">
      <c r="A14" t="s">
        <v>7</v>
      </c>
      <c r="B14" t="s">
        <v>5</v>
      </c>
      <c r="C14" t="str">
        <f t="shared" si="0"/>
        <v>Žďár nad Sázavou – Havlíčkův Brod</v>
      </c>
      <c r="D14" s="2">
        <v>32.1</v>
      </c>
      <c r="E14" s="2">
        <v>0</v>
      </c>
      <c r="F14" s="2">
        <v>0</v>
      </c>
      <c r="G14" s="2">
        <v>0</v>
      </c>
      <c r="H14" s="2">
        <v>0</v>
      </c>
    </row>
    <row r="15" spans="1:9" x14ac:dyDescent="0.25">
      <c r="A15" t="s">
        <v>6</v>
      </c>
      <c r="B15" t="s">
        <v>8</v>
      </c>
      <c r="C15" t="str">
        <f t="shared" si="0"/>
        <v>Nové Město na Moravě – Humpolec</v>
      </c>
      <c r="D15" s="2">
        <v>70.900000000000006</v>
      </c>
      <c r="E15" s="2">
        <v>0</v>
      </c>
      <c r="F15" s="2">
        <v>0</v>
      </c>
      <c r="G15" s="2">
        <v>0</v>
      </c>
      <c r="H15" s="2">
        <v>0</v>
      </c>
    </row>
    <row r="16" spans="1:9" x14ac:dyDescent="0.25">
      <c r="A16" t="s">
        <v>6</v>
      </c>
      <c r="B16" t="s">
        <v>5</v>
      </c>
      <c r="C16" t="str">
        <f t="shared" si="0"/>
        <v>Nové Město na Moravě – Havlíčkův Brod</v>
      </c>
      <c r="D16" s="2">
        <v>45.7</v>
      </c>
      <c r="E16" s="2">
        <v>0</v>
      </c>
      <c r="F16" s="2">
        <v>0</v>
      </c>
      <c r="G16" s="2">
        <v>0</v>
      </c>
      <c r="H16" s="2">
        <v>0</v>
      </c>
    </row>
    <row r="17" spans="1:9" x14ac:dyDescent="0.25">
      <c r="A17" t="s">
        <v>5</v>
      </c>
      <c r="B17" t="s">
        <v>8</v>
      </c>
      <c r="C17" t="str">
        <f t="shared" si="0"/>
        <v>Havlíčkův Brod – Humpolec</v>
      </c>
      <c r="D17" s="2">
        <v>25.2</v>
      </c>
      <c r="E17" s="2">
        <v>0</v>
      </c>
      <c r="F17" s="2">
        <v>0</v>
      </c>
      <c r="G17" s="2">
        <v>0</v>
      </c>
      <c r="H17" s="2">
        <v>0</v>
      </c>
    </row>
    <row r="18" spans="1:9" x14ac:dyDescent="0.25">
      <c r="A18" t="s">
        <v>6</v>
      </c>
      <c r="B18" t="s">
        <v>7</v>
      </c>
      <c r="C18" t="str">
        <f t="shared" si="0"/>
        <v>Nové Město na Moravě – Žďár nad Sázavou</v>
      </c>
      <c r="D18" s="2">
        <v>13.6</v>
      </c>
      <c r="E18" s="2">
        <v>0</v>
      </c>
      <c r="F18" s="2">
        <v>0</v>
      </c>
      <c r="G18" s="2">
        <v>0</v>
      </c>
      <c r="H18" s="2">
        <v>0</v>
      </c>
    </row>
    <row r="19" spans="1:9" x14ac:dyDescent="0.25">
      <c r="A19" t="s">
        <v>7</v>
      </c>
      <c r="B19" t="s">
        <v>8</v>
      </c>
      <c r="C19" t="str">
        <f t="shared" si="0"/>
        <v>Žďár nad Sázavou – Humpolec</v>
      </c>
      <c r="D19" s="2">
        <v>57.3</v>
      </c>
      <c r="E19" s="2">
        <v>0</v>
      </c>
      <c r="F19" s="2">
        <v>0</v>
      </c>
      <c r="G19" s="2">
        <v>0</v>
      </c>
      <c r="H19" s="2">
        <v>0</v>
      </c>
    </row>
    <row r="20" spans="1:9" x14ac:dyDescent="0.25">
      <c r="A20" t="s">
        <v>10</v>
      </c>
      <c r="B20" t="s">
        <v>7</v>
      </c>
      <c r="C20" t="str">
        <f t="shared" si="0"/>
        <v>Velké Meziříčí zastávka – Žďár nad Sázavou</v>
      </c>
      <c r="D20" s="2">
        <v>35.799999999999997</v>
      </c>
      <c r="E20" s="2">
        <v>0</v>
      </c>
      <c r="F20" s="2">
        <v>0</v>
      </c>
      <c r="G20" s="2">
        <v>0</v>
      </c>
      <c r="H20" s="2">
        <v>0</v>
      </c>
    </row>
    <row r="21" spans="1:9" x14ac:dyDescent="0.25">
      <c r="A21" t="s">
        <v>10</v>
      </c>
      <c r="B21" t="s">
        <v>11</v>
      </c>
      <c r="C21" t="str">
        <f t="shared" si="0"/>
        <v>Velké Meziříčí zastávka – Velké Meziříčí</v>
      </c>
      <c r="D21" s="2">
        <v>1.2</v>
      </c>
      <c r="E21" s="2">
        <v>0</v>
      </c>
      <c r="F21" s="2">
        <v>0</v>
      </c>
      <c r="G21" s="2">
        <v>0</v>
      </c>
      <c r="H21" s="2">
        <v>0</v>
      </c>
    </row>
    <row r="22" spans="1:9" x14ac:dyDescent="0.25">
      <c r="A22" t="s">
        <v>11</v>
      </c>
      <c r="B22" t="s">
        <v>7</v>
      </c>
      <c r="C22" t="str">
        <f t="shared" si="0"/>
        <v>Velké Meziříčí – Žďár nad Sázavou</v>
      </c>
      <c r="D22" s="2">
        <v>34.6</v>
      </c>
      <c r="E22" s="2">
        <v>0</v>
      </c>
      <c r="F22" s="2">
        <v>0</v>
      </c>
      <c r="G22" s="2">
        <v>0</v>
      </c>
      <c r="H22" s="2">
        <v>0</v>
      </c>
    </row>
    <row r="23" spans="1:9" x14ac:dyDescent="0.25">
      <c r="A23" t="s">
        <v>7</v>
      </c>
      <c r="B23" t="s">
        <v>10</v>
      </c>
      <c r="C23" t="str">
        <f t="shared" si="0"/>
        <v>Žďár nad Sázavou – Velké Meziříčí zastávka</v>
      </c>
      <c r="D23" s="2">
        <v>35.799999999999997</v>
      </c>
      <c r="E23" s="2">
        <v>0</v>
      </c>
      <c r="F23" s="2">
        <v>0</v>
      </c>
      <c r="G23" s="2">
        <v>0</v>
      </c>
      <c r="H23" s="2">
        <v>0</v>
      </c>
    </row>
    <row r="24" spans="1:9" x14ac:dyDescent="0.25">
      <c r="A24" t="s">
        <v>7</v>
      </c>
      <c r="B24" t="s">
        <v>11</v>
      </c>
      <c r="C24" t="str">
        <f t="shared" si="0"/>
        <v>Žďár nad Sázavou – Velké Meziříčí</v>
      </c>
      <c r="D24" s="2">
        <v>34.6</v>
      </c>
      <c r="E24" s="2">
        <v>0</v>
      </c>
      <c r="F24" s="2">
        <v>0</v>
      </c>
      <c r="G24" s="2">
        <v>0</v>
      </c>
      <c r="H24" s="2">
        <v>0</v>
      </c>
    </row>
    <row r="25" spans="1:9" x14ac:dyDescent="0.25">
      <c r="A25" t="s">
        <v>11</v>
      </c>
      <c r="B25" t="s">
        <v>10</v>
      </c>
      <c r="C25" t="str">
        <f t="shared" si="0"/>
        <v>Velké Meziříčí – Velké Meziříčí zastávka</v>
      </c>
      <c r="D25" s="2">
        <v>1.2</v>
      </c>
      <c r="E25" s="2">
        <v>0</v>
      </c>
      <c r="F25" s="2">
        <v>0</v>
      </c>
      <c r="G25" s="2">
        <v>0</v>
      </c>
      <c r="H25" s="2">
        <v>0</v>
      </c>
    </row>
    <row r="26" spans="1:9" x14ac:dyDescent="0.25">
      <c r="A26" t="s">
        <v>32</v>
      </c>
      <c r="B26" t="s">
        <v>33</v>
      </c>
      <c r="C26" t="str">
        <f t="shared" si="0"/>
        <v>Sedlejov – Dačice město</v>
      </c>
      <c r="D26" s="2">
        <v>14.2</v>
      </c>
      <c r="E26" s="2">
        <v>0</v>
      </c>
      <c r="F26" s="2">
        <v>6</v>
      </c>
      <c r="G26" s="2">
        <v>0</v>
      </c>
      <c r="H26" s="2">
        <v>0</v>
      </c>
    </row>
    <row r="27" spans="1:9" x14ac:dyDescent="0.25">
      <c r="A27" t="s">
        <v>34</v>
      </c>
      <c r="B27" t="s">
        <v>35</v>
      </c>
      <c r="C27" t="str">
        <f t="shared" si="0"/>
        <v>Dačice – Slavonice</v>
      </c>
      <c r="D27" s="2">
        <v>0</v>
      </c>
      <c r="E27" s="2">
        <v>0</v>
      </c>
      <c r="F27" s="2">
        <v>17.600000000000001</v>
      </c>
      <c r="G27" s="2">
        <v>0</v>
      </c>
      <c r="H27" s="2">
        <v>0</v>
      </c>
    </row>
    <row r="28" spans="1:9" x14ac:dyDescent="0.25">
      <c r="A28" t="s">
        <v>5</v>
      </c>
      <c r="B28" t="s">
        <v>36</v>
      </c>
      <c r="C28" t="str">
        <f t="shared" si="0"/>
        <v>Havlíčkův Brod – Jihlava město</v>
      </c>
      <c r="D28" s="2">
        <v>27.3</v>
      </c>
      <c r="E28" s="2">
        <v>0</v>
      </c>
      <c r="F28" s="2">
        <v>0</v>
      </c>
      <c r="G28" s="2">
        <v>0</v>
      </c>
      <c r="H28" s="2">
        <v>0</v>
      </c>
    </row>
    <row r="29" spans="1:9" x14ac:dyDescent="0.25">
      <c r="A29" t="s">
        <v>36</v>
      </c>
      <c r="B29" t="s">
        <v>33</v>
      </c>
      <c r="C29" t="str">
        <f t="shared" si="0"/>
        <v>Jihlava město – Dačice město</v>
      </c>
      <c r="D29" s="2">
        <v>43.8</v>
      </c>
      <c r="E29" s="2">
        <v>0</v>
      </c>
      <c r="F29" s="2">
        <v>6</v>
      </c>
      <c r="G29" s="2">
        <v>0</v>
      </c>
      <c r="H29" s="2">
        <v>0</v>
      </c>
    </row>
    <row r="30" spans="1:9" x14ac:dyDescent="0.25">
      <c r="A30" t="s">
        <v>37</v>
      </c>
      <c r="B30" t="s">
        <v>33</v>
      </c>
      <c r="C30" t="str">
        <f t="shared" si="0"/>
        <v>Hlinsko v Čechách – Dačice město</v>
      </c>
      <c r="D30" s="2">
        <v>105.3</v>
      </c>
      <c r="E30" s="2">
        <v>0</v>
      </c>
      <c r="F30" s="2">
        <v>6</v>
      </c>
      <c r="G30" s="2">
        <v>6.2</v>
      </c>
      <c r="H30" s="2">
        <v>0</v>
      </c>
      <c r="I30" t="s">
        <v>60</v>
      </c>
    </row>
    <row r="31" spans="1:9" x14ac:dyDescent="0.25">
      <c r="A31" t="s">
        <v>33</v>
      </c>
      <c r="B31" t="s">
        <v>35</v>
      </c>
      <c r="C31" t="str">
        <f t="shared" si="0"/>
        <v>Dačice město – Slavonice</v>
      </c>
      <c r="D31" s="2">
        <v>0</v>
      </c>
      <c r="E31" s="2">
        <v>0</v>
      </c>
      <c r="F31" s="2">
        <v>16.7</v>
      </c>
      <c r="G31" s="2">
        <v>0</v>
      </c>
      <c r="H31" s="2">
        <v>0</v>
      </c>
    </row>
    <row r="32" spans="1:9" x14ac:dyDescent="0.25">
      <c r="A32" t="s">
        <v>37</v>
      </c>
      <c r="B32" t="s">
        <v>35</v>
      </c>
      <c r="C32" t="str">
        <f t="shared" si="0"/>
        <v>Hlinsko v Čechách – Slavonice</v>
      </c>
      <c r="D32" s="2">
        <v>105.3</v>
      </c>
      <c r="E32" s="2">
        <v>0</v>
      </c>
      <c r="F32" s="2">
        <v>22.7</v>
      </c>
      <c r="G32" s="2">
        <v>6.2</v>
      </c>
      <c r="H32" s="2">
        <v>0</v>
      </c>
      <c r="I32" t="s">
        <v>60</v>
      </c>
    </row>
    <row r="33" spans="1:9" x14ac:dyDescent="0.25">
      <c r="A33" t="s">
        <v>36</v>
      </c>
      <c r="B33" t="s">
        <v>35</v>
      </c>
      <c r="C33" t="str">
        <f t="shared" si="0"/>
        <v>Jihlava město – Slavonice</v>
      </c>
      <c r="D33" s="2">
        <v>43.8</v>
      </c>
      <c r="E33" s="2">
        <v>0</v>
      </c>
      <c r="F33" s="2">
        <v>22.7</v>
      </c>
      <c r="G33" s="2">
        <v>0</v>
      </c>
      <c r="H33" s="2">
        <v>0</v>
      </c>
    </row>
    <row r="34" spans="1:9" x14ac:dyDescent="0.25">
      <c r="A34" t="s">
        <v>37</v>
      </c>
      <c r="B34" t="s">
        <v>5</v>
      </c>
      <c r="C34" t="str">
        <f t="shared" si="0"/>
        <v>Hlinsko v Čechách – Havlíčkův Brod</v>
      </c>
      <c r="D34" s="2">
        <v>34.200000000000003</v>
      </c>
      <c r="E34" s="2">
        <v>0</v>
      </c>
      <c r="F34" s="2">
        <v>0</v>
      </c>
      <c r="G34" s="2">
        <v>6.2</v>
      </c>
      <c r="H34" s="2">
        <v>0</v>
      </c>
      <c r="I34" t="s">
        <v>60</v>
      </c>
    </row>
    <row r="35" spans="1:9" x14ac:dyDescent="0.25">
      <c r="A35" t="s">
        <v>37</v>
      </c>
      <c r="B35" t="s">
        <v>36</v>
      </c>
      <c r="C35" t="str">
        <f t="shared" si="0"/>
        <v>Hlinsko v Čechách – Jihlava město</v>
      </c>
      <c r="D35" s="2">
        <v>61.5</v>
      </c>
      <c r="E35" s="2">
        <v>0</v>
      </c>
      <c r="F35" s="2">
        <v>0</v>
      </c>
      <c r="G35" s="2">
        <v>6.2</v>
      </c>
      <c r="H35" s="2">
        <v>0</v>
      </c>
      <c r="I35" t="s">
        <v>60</v>
      </c>
    </row>
    <row r="36" spans="1:9" x14ac:dyDescent="0.25">
      <c r="A36" t="s">
        <v>37</v>
      </c>
      <c r="B36" t="s">
        <v>38</v>
      </c>
      <c r="C36" t="str">
        <f t="shared" si="0"/>
        <v>Hlinsko v Čechách – Telč</v>
      </c>
      <c r="D36" s="2">
        <v>98</v>
      </c>
      <c r="E36" s="2">
        <v>0</v>
      </c>
      <c r="F36" s="2">
        <v>0</v>
      </c>
      <c r="G36" s="2">
        <v>6.2</v>
      </c>
      <c r="H36" s="2">
        <v>0</v>
      </c>
      <c r="I36" t="s">
        <v>60</v>
      </c>
    </row>
    <row r="37" spans="1:9" x14ac:dyDescent="0.25">
      <c r="A37" t="s">
        <v>38</v>
      </c>
      <c r="B37" t="s">
        <v>33</v>
      </c>
      <c r="C37" t="str">
        <f t="shared" si="0"/>
        <v>Telč – Dačice město</v>
      </c>
      <c r="D37" s="2">
        <v>7.3</v>
      </c>
      <c r="E37" s="2">
        <v>0</v>
      </c>
      <c r="F37" s="2">
        <v>6</v>
      </c>
      <c r="G37" s="2">
        <v>0</v>
      </c>
      <c r="H37" s="2">
        <v>0</v>
      </c>
    </row>
    <row r="38" spans="1:9" x14ac:dyDescent="0.25">
      <c r="A38" t="s">
        <v>39</v>
      </c>
      <c r="B38" t="s">
        <v>36</v>
      </c>
      <c r="C38" t="str">
        <f t="shared" si="0"/>
        <v>Dobronín – Jihlava město</v>
      </c>
      <c r="D38" s="2">
        <v>10.3</v>
      </c>
      <c r="E38" s="2">
        <v>0</v>
      </c>
      <c r="F38" s="2">
        <v>0</v>
      </c>
      <c r="G38" s="2">
        <v>0</v>
      </c>
      <c r="H38" s="2">
        <v>0</v>
      </c>
    </row>
    <row r="39" spans="1:9" x14ac:dyDescent="0.25">
      <c r="A39" t="s">
        <v>36</v>
      </c>
      <c r="B39" t="s">
        <v>38</v>
      </c>
      <c r="C39" t="str">
        <f t="shared" si="0"/>
        <v>Jihlava město – Telč</v>
      </c>
      <c r="D39" s="2">
        <v>36.5</v>
      </c>
      <c r="E39" s="2">
        <v>0</v>
      </c>
      <c r="F39" s="2">
        <v>0</v>
      </c>
      <c r="G39" s="2">
        <v>0</v>
      </c>
      <c r="H39" s="2">
        <v>0</v>
      </c>
    </row>
    <row r="40" spans="1:9" x14ac:dyDescent="0.25">
      <c r="A40" t="s">
        <v>5</v>
      </c>
      <c r="B40" t="s">
        <v>37</v>
      </c>
      <c r="C40" t="str">
        <f t="shared" si="0"/>
        <v>Havlíčkův Brod – Hlinsko v Čechách</v>
      </c>
      <c r="D40" s="2">
        <v>34.200000000000003</v>
      </c>
      <c r="E40" s="2">
        <v>0</v>
      </c>
      <c r="F40" s="2">
        <v>0</v>
      </c>
      <c r="G40" s="2">
        <v>6.2</v>
      </c>
      <c r="H40" s="2">
        <v>0</v>
      </c>
      <c r="I40" t="s">
        <v>60</v>
      </c>
    </row>
    <row r="41" spans="1:9" x14ac:dyDescent="0.25">
      <c r="A41" t="s">
        <v>38</v>
      </c>
      <c r="B41" t="s">
        <v>36</v>
      </c>
      <c r="C41" t="str">
        <f t="shared" si="0"/>
        <v>Telč – Jihlava město</v>
      </c>
      <c r="D41" s="2">
        <v>36.5</v>
      </c>
      <c r="E41" s="2">
        <v>0</v>
      </c>
      <c r="F41" s="2">
        <v>0</v>
      </c>
      <c r="G41" s="2">
        <v>0</v>
      </c>
      <c r="H41" s="2">
        <v>0</v>
      </c>
    </row>
    <row r="42" spans="1:9" x14ac:dyDescent="0.25">
      <c r="A42" t="s">
        <v>36</v>
      </c>
      <c r="B42" t="s">
        <v>37</v>
      </c>
      <c r="C42" t="str">
        <f t="shared" si="0"/>
        <v>Jihlava město – Hlinsko v Čechách</v>
      </c>
      <c r="D42" s="2">
        <v>61.5</v>
      </c>
      <c r="E42" s="2">
        <v>0</v>
      </c>
      <c r="F42" s="2">
        <v>0</v>
      </c>
      <c r="G42" s="2">
        <v>6.2</v>
      </c>
      <c r="H42" s="2">
        <v>0</v>
      </c>
      <c r="I42" t="s">
        <v>60</v>
      </c>
    </row>
    <row r="43" spans="1:9" x14ac:dyDescent="0.25">
      <c r="A43" t="s">
        <v>35</v>
      </c>
      <c r="B43" t="s">
        <v>37</v>
      </c>
      <c r="C43" t="str">
        <f t="shared" si="0"/>
        <v>Slavonice – Hlinsko v Čechách</v>
      </c>
      <c r="D43" s="2">
        <v>105.3</v>
      </c>
      <c r="E43" s="2">
        <v>0</v>
      </c>
      <c r="F43" s="2">
        <v>22.7</v>
      </c>
      <c r="G43" s="2">
        <v>6.2</v>
      </c>
      <c r="H43" s="2">
        <v>0</v>
      </c>
      <c r="I43" t="s">
        <v>60</v>
      </c>
    </row>
    <row r="44" spans="1:9" x14ac:dyDescent="0.25">
      <c r="A44" t="s">
        <v>35</v>
      </c>
      <c r="B44" t="s">
        <v>36</v>
      </c>
      <c r="C44" t="str">
        <f t="shared" si="0"/>
        <v>Slavonice – Jihlava město</v>
      </c>
      <c r="D44" s="2">
        <v>43.8</v>
      </c>
      <c r="E44" s="2">
        <v>0</v>
      </c>
      <c r="F44" s="2">
        <v>22.7</v>
      </c>
      <c r="G44" s="2">
        <v>0</v>
      </c>
      <c r="H44" s="2">
        <v>0</v>
      </c>
    </row>
    <row r="45" spans="1:9" x14ac:dyDescent="0.25">
      <c r="A45" t="s">
        <v>35</v>
      </c>
      <c r="B45" t="s">
        <v>44</v>
      </c>
      <c r="C45" t="str">
        <f t="shared" si="0"/>
        <v>Slavonice – Jihlava</v>
      </c>
      <c r="D45" s="2">
        <v>45.6</v>
      </c>
      <c r="E45" s="2">
        <v>0</v>
      </c>
      <c r="F45" s="2">
        <v>22.7</v>
      </c>
      <c r="G45" s="2">
        <v>0</v>
      </c>
      <c r="H45" s="2">
        <v>0</v>
      </c>
    </row>
    <row r="46" spans="1:9" x14ac:dyDescent="0.25">
      <c r="A46" t="s">
        <v>35</v>
      </c>
      <c r="B46" t="s">
        <v>38</v>
      </c>
      <c r="C46" t="str">
        <f t="shared" si="0"/>
        <v>Slavonice – Telč</v>
      </c>
      <c r="D46" s="2">
        <v>7.3</v>
      </c>
      <c r="E46" s="2">
        <v>0</v>
      </c>
      <c r="F46" s="2">
        <v>22.7</v>
      </c>
      <c r="G46" s="2">
        <v>0</v>
      </c>
      <c r="H46" s="2">
        <v>0</v>
      </c>
    </row>
    <row r="47" spans="1:9" x14ac:dyDescent="0.25">
      <c r="A47" t="s">
        <v>38</v>
      </c>
      <c r="B47" t="s">
        <v>37</v>
      </c>
      <c r="C47" t="str">
        <f t="shared" si="0"/>
        <v>Telč – Hlinsko v Čechách</v>
      </c>
      <c r="D47" s="2">
        <v>98</v>
      </c>
      <c r="E47" s="2">
        <v>0</v>
      </c>
      <c r="F47" s="2">
        <v>0</v>
      </c>
      <c r="G47" s="2">
        <v>6.2</v>
      </c>
      <c r="H47" s="2">
        <v>0</v>
      </c>
      <c r="I47" t="s">
        <v>60</v>
      </c>
    </row>
    <row r="48" spans="1:9" x14ac:dyDescent="0.25">
      <c r="A48" t="s">
        <v>35</v>
      </c>
      <c r="B48" t="s">
        <v>34</v>
      </c>
      <c r="C48" t="str">
        <f t="shared" si="0"/>
        <v>Slavonice – Dačice</v>
      </c>
      <c r="D48" s="2">
        <v>0</v>
      </c>
      <c r="E48" s="2">
        <v>0</v>
      </c>
      <c r="F48" s="2">
        <v>17.600000000000001</v>
      </c>
      <c r="G48" s="2">
        <v>0</v>
      </c>
      <c r="H48" s="2">
        <v>0</v>
      </c>
    </row>
    <row r="49" spans="1:9" x14ac:dyDescent="0.25">
      <c r="A49" t="s">
        <v>33</v>
      </c>
      <c r="B49" t="s">
        <v>36</v>
      </c>
      <c r="C49" t="str">
        <f t="shared" si="0"/>
        <v>Dačice město – Jihlava město</v>
      </c>
      <c r="D49" s="2">
        <v>43.8</v>
      </c>
      <c r="E49" s="2">
        <v>0</v>
      </c>
      <c r="F49" s="2">
        <v>6</v>
      </c>
      <c r="G49" s="2">
        <v>0</v>
      </c>
      <c r="H49" s="2">
        <v>0</v>
      </c>
    </row>
    <row r="50" spans="1:9" x14ac:dyDescent="0.25">
      <c r="A50" t="s">
        <v>33</v>
      </c>
      <c r="B50" t="s">
        <v>37</v>
      </c>
      <c r="C50" t="str">
        <f t="shared" si="0"/>
        <v>Dačice město – Hlinsko v Čechách</v>
      </c>
      <c r="D50" s="2">
        <v>105.3</v>
      </c>
      <c r="E50" s="2">
        <v>0</v>
      </c>
      <c r="F50" s="2">
        <v>6</v>
      </c>
      <c r="G50" s="2">
        <v>6.2</v>
      </c>
      <c r="H50" s="2">
        <v>0</v>
      </c>
      <c r="I50" t="s">
        <v>60</v>
      </c>
    </row>
    <row r="51" spans="1:9" x14ac:dyDescent="0.25">
      <c r="A51" t="s">
        <v>35</v>
      </c>
      <c r="B51" t="s">
        <v>33</v>
      </c>
      <c r="C51" t="str">
        <f t="shared" si="0"/>
        <v>Slavonice – Dačice město</v>
      </c>
      <c r="D51" s="2">
        <v>0</v>
      </c>
      <c r="E51" s="2">
        <v>0</v>
      </c>
      <c r="F51" s="2">
        <v>16.7</v>
      </c>
      <c r="G51" s="2">
        <v>0</v>
      </c>
      <c r="H51" s="2">
        <v>0</v>
      </c>
    </row>
    <row r="52" spans="1:9" x14ac:dyDescent="0.25">
      <c r="A52" t="s">
        <v>33</v>
      </c>
      <c r="B52" t="s">
        <v>39</v>
      </c>
      <c r="C52" t="str">
        <f>A52&amp;" – "&amp;B52</f>
        <v>Dačice město – Dobronín</v>
      </c>
      <c r="D52" s="2">
        <v>54.1</v>
      </c>
      <c r="E52" s="2">
        <v>0</v>
      </c>
      <c r="F52" s="2">
        <v>6</v>
      </c>
      <c r="G52" s="2">
        <v>0</v>
      </c>
      <c r="H52" s="2">
        <v>0</v>
      </c>
    </row>
    <row r="53" spans="1:9" x14ac:dyDescent="0.25">
      <c r="A53" t="s">
        <v>36</v>
      </c>
      <c r="B53" t="s">
        <v>5</v>
      </c>
      <c r="C53" t="str">
        <f t="shared" si="0"/>
        <v>Jihlava město – Havlíčkův Brod</v>
      </c>
      <c r="D53" s="2">
        <v>27.3</v>
      </c>
      <c r="E53" s="2">
        <v>0</v>
      </c>
      <c r="F53" s="2">
        <v>0</v>
      </c>
      <c r="G53" s="2">
        <v>0</v>
      </c>
      <c r="H53" s="2">
        <v>0</v>
      </c>
    </row>
    <row r="54" spans="1:9" x14ac:dyDescent="0.25">
      <c r="A54" t="s">
        <v>33</v>
      </c>
      <c r="B54" t="s">
        <v>44</v>
      </c>
      <c r="C54" t="str">
        <f t="shared" si="0"/>
        <v>Dačice město – Jihlava</v>
      </c>
      <c r="D54" s="2">
        <v>45.6</v>
      </c>
      <c r="E54" s="2">
        <v>0</v>
      </c>
      <c r="F54" s="2">
        <v>6</v>
      </c>
      <c r="G54" s="2">
        <v>0</v>
      </c>
      <c r="H54" s="2">
        <v>0</v>
      </c>
    </row>
    <row r="55" spans="1:9" x14ac:dyDescent="0.25">
      <c r="A55" t="s">
        <v>33</v>
      </c>
      <c r="B55" t="s">
        <v>38</v>
      </c>
      <c r="C55" t="str">
        <f t="shared" si="0"/>
        <v>Dačice město – Telč</v>
      </c>
      <c r="D55" s="2">
        <v>7.3</v>
      </c>
      <c r="E55" s="2">
        <v>0</v>
      </c>
      <c r="F55" s="2">
        <v>6</v>
      </c>
      <c r="G55" s="2">
        <v>0</v>
      </c>
      <c r="H55" s="2">
        <v>0</v>
      </c>
    </row>
    <row r="56" spans="1:9" x14ac:dyDescent="0.25">
      <c r="A56" t="s">
        <v>5</v>
      </c>
      <c r="B56" t="s">
        <v>33</v>
      </c>
      <c r="C56" t="str">
        <f t="shared" si="0"/>
        <v>Havlíčkův Brod – Dačice město</v>
      </c>
      <c r="D56" s="2">
        <v>71.099999999999994</v>
      </c>
      <c r="E56" s="2">
        <v>0</v>
      </c>
      <c r="F56" s="2">
        <v>6</v>
      </c>
      <c r="G56" s="2">
        <v>0</v>
      </c>
      <c r="H56" s="2">
        <v>0</v>
      </c>
    </row>
    <row r="57" spans="1:9" x14ac:dyDescent="0.25">
      <c r="A57" t="s">
        <v>33</v>
      </c>
      <c r="B57" t="s">
        <v>5</v>
      </c>
      <c r="C57" t="str">
        <f t="shared" si="0"/>
        <v>Dačice město – Havlíčkův Brod</v>
      </c>
      <c r="D57" s="2">
        <v>71.099999999999994</v>
      </c>
      <c r="E57" s="2">
        <v>0</v>
      </c>
      <c r="F57" s="2">
        <v>6</v>
      </c>
      <c r="G57" s="2">
        <v>0</v>
      </c>
      <c r="H57" s="2">
        <v>0</v>
      </c>
    </row>
    <row r="58" spans="1:9" x14ac:dyDescent="0.25">
      <c r="A58" t="s">
        <v>45</v>
      </c>
      <c r="B58" t="s">
        <v>46</v>
      </c>
      <c r="C58" t="str">
        <f t="shared" si="0"/>
        <v>Světlá nad Sázavou – Kolín</v>
      </c>
      <c r="D58" s="2">
        <v>24</v>
      </c>
      <c r="E58" s="2">
        <v>34.4</v>
      </c>
      <c r="F58" s="2">
        <v>0</v>
      </c>
      <c r="G58" s="2">
        <v>0</v>
      </c>
      <c r="H58" s="2">
        <v>0</v>
      </c>
    </row>
    <row r="59" spans="1:9" x14ac:dyDescent="0.25">
      <c r="A59" t="s">
        <v>5</v>
      </c>
      <c r="B59" t="s">
        <v>47</v>
      </c>
      <c r="C59" t="str">
        <f t="shared" si="0"/>
        <v>Havlíčkův Brod – Čáslav</v>
      </c>
      <c r="D59" s="2">
        <v>39.700000000000003</v>
      </c>
      <c r="E59" s="2">
        <v>14.3</v>
      </c>
      <c r="F59" s="2">
        <v>0</v>
      </c>
      <c r="G59" s="2">
        <v>0</v>
      </c>
      <c r="H59" s="2">
        <v>0</v>
      </c>
    </row>
    <row r="60" spans="1:9" x14ac:dyDescent="0.25">
      <c r="A60" t="s">
        <v>47</v>
      </c>
      <c r="B60" t="s">
        <v>46</v>
      </c>
      <c r="C60" t="str">
        <f t="shared" si="0"/>
        <v>Čáslav – Kolín</v>
      </c>
      <c r="D60" s="2">
        <v>0</v>
      </c>
      <c r="E60" s="2">
        <v>20.100000000000001</v>
      </c>
      <c r="F60" s="2">
        <v>0</v>
      </c>
      <c r="G60" s="2">
        <v>0</v>
      </c>
      <c r="H60" s="2">
        <v>0</v>
      </c>
    </row>
    <row r="61" spans="1:9" x14ac:dyDescent="0.25">
      <c r="A61" t="s">
        <v>36</v>
      </c>
      <c r="B61" t="s">
        <v>46</v>
      </c>
      <c r="C61" t="str">
        <f t="shared" si="0"/>
        <v>Jihlava město – Kolín</v>
      </c>
      <c r="D61" s="2">
        <v>67</v>
      </c>
      <c r="E61" s="2">
        <v>34.4</v>
      </c>
      <c r="F61" s="2">
        <v>0</v>
      </c>
      <c r="G61" s="2">
        <v>0</v>
      </c>
      <c r="H61" s="2">
        <v>0</v>
      </c>
    </row>
    <row r="62" spans="1:9" x14ac:dyDescent="0.25">
      <c r="A62" t="s">
        <v>48</v>
      </c>
      <c r="B62" t="s">
        <v>46</v>
      </c>
      <c r="C62" t="str">
        <f t="shared" si="0"/>
        <v>Horní Cerekev – Kolín</v>
      </c>
      <c r="D62" s="2">
        <v>94.8</v>
      </c>
      <c r="E62" s="2">
        <v>34.4</v>
      </c>
      <c r="F62" s="2">
        <v>0</v>
      </c>
      <c r="G62" s="2">
        <v>0</v>
      </c>
      <c r="H62" s="2">
        <v>0</v>
      </c>
    </row>
    <row r="63" spans="1:9" x14ac:dyDescent="0.25">
      <c r="A63" t="s">
        <v>5</v>
      </c>
      <c r="B63" t="s">
        <v>46</v>
      </c>
      <c r="C63" t="str">
        <f t="shared" si="0"/>
        <v>Havlíčkův Brod – Kolín</v>
      </c>
      <c r="D63" s="2">
        <v>39.700000000000003</v>
      </c>
      <c r="E63" s="2">
        <v>34.4</v>
      </c>
      <c r="F63" s="2">
        <v>0</v>
      </c>
      <c r="G63" s="2">
        <v>0</v>
      </c>
      <c r="H63" s="2">
        <v>0</v>
      </c>
    </row>
    <row r="64" spans="1:9" x14ac:dyDescent="0.25">
      <c r="A64" t="s">
        <v>48</v>
      </c>
      <c r="B64" t="s">
        <v>44</v>
      </c>
      <c r="C64" t="str">
        <f t="shared" si="0"/>
        <v>Horní Cerekev – Jihlava</v>
      </c>
      <c r="D64" s="2">
        <v>29.6</v>
      </c>
      <c r="E64" s="2">
        <v>0</v>
      </c>
      <c r="F64" s="2">
        <v>0</v>
      </c>
      <c r="G64" s="2">
        <v>0</v>
      </c>
      <c r="H64" s="2">
        <v>0</v>
      </c>
    </row>
    <row r="65" spans="1:8" x14ac:dyDescent="0.25">
      <c r="A65" t="s">
        <v>36</v>
      </c>
      <c r="B65" t="s">
        <v>45</v>
      </c>
      <c r="C65" t="str">
        <f t="shared" si="0"/>
        <v>Jihlava město – Světlá nad Sázavou</v>
      </c>
      <c r="D65" s="2">
        <v>43</v>
      </c>
      <c r="E65" s="2">
        <v>0</v>
      </c>
      <c r="F65" s="2">
        <v>0</v>
      </c>
      <c r="G65" s="2">
        <v>0</v>
      </c>
      <c r="H65" s="2">
        <v>0</v>
      </c>
    </row>
    <row r="66" spans="1:8" x14ac:dyDescent="0.25">
      <c r="A66" t="s">
        <v>45</v>
      </c>
      <c r="B66" t="s">
        <v>47</v>
      </c>
      <c r="C66" t="str">
        <f t="shared" si="0"/>
        <v>Světlá nad Sázavou – Čáslav</v>
      </c>
      <c r="D66" s="2">
        <v>24</v>
      </c>
      <c r="E66" s="2">
        <v>14.3</v>
      </c>
      <c r="F66" s="2">
        <v>0</v>
      </c>
      <c r="G66" s="2">
        <v>0</v>
      </c>
      <c r="H66" s="2">
        <v>0</v>
      </c>
    </row>
    <row r="67" spans="1:8" x14ac:dyDescent="0.25">
      <c r="A67" t="s">
        <v>47</v>
      </c>
      <c r="B67" t="s">
        <v>36</v>
      </c>
      <c r="C67" t="str">
        <f t="shared" si="0"/>
        <v>Čáslav – Jihlava město</v>
      </c>
      <c r="D67" s="2">
        <v>67</v>
      </c>
      <c r="E67" s="2">
        <v>14.3</v>
      </c>
      <c r="F67" s="2">
        <v>0</v>
      </c>
      <c r="G67" s="2">
        <v>0</v>
      </c>
      <c r="H67" s="2">
        <v>0</v>
      </c>
    </row>
    <row r="68" spans="1:8" x14ac:dyDescent="0.25">
      <c r="A68" t="s">
        <v>46</v>
      </c>
      <c r="B68" t="s">
        <v>47</v>
      </c>
      <c r="C68" t="str">
        <f t="shared" si="0"/>
        <v>Kolín – Čáslav</v>
      </c>
      <c r="D68" s="2">
        <v>0</v>
      </c>
      <c r="E68" s="2">
        <v>20.100000000000001</v>
      </c>
      <c r="F68" s="2">
        <v>0</v>
      </c>
      <c r="G68" s="2">
        <v>0</v>
      </c>
      <c r="H68" s="2">
        <v>0</v>
      </c>
    </row>
    <row r="69" spans="1:8" x14ac:dyDescent="0.25">
      <c r="A69" t="s">
        <v>47</v>
      </c>
      <c r="B69" t="s">
        <v>45</v>
      </c>
      <c r="C69" t="str">
        <f t="shared" si="0"/>
        <v>Čáslav – Světlá nad Sázavou</v>
      </c>
      <c r="D69" s="2">
        <v>24</v>
      </c>
      <c r="E69" s="2">
        <v>14.3</v>
      </c>
      <c r="F69" s="2">
        <v>0</v>
      </c>
      <c r="G69" s="2">
        <v>0</v>
      </c>
      <c r="H69" s="2">
        <v>0</v>
      </c>
    </row>
    <row r="70" spans="1:8" x14ac:dyDescent="0.25">
      <c r="A70" t="s">
        <v>45</v>
      </c>
      <c r="B70" t="s">
        <v>5</v>
      </c>
      <c r="C70" t="str">
        <f t="shared" si="0"/>
        <v>Světlá nad Sázavou – Havlíčkův Brod</v>
      </c>
      <c r="D70" s="2">
        <v>15.7</v>
      </c>
      <c r="E70" s="2">
        <v>0</v>
      </c>
      <c r="F70" s="2">
        <v>0</v>
      </c>
      <c r="G70" s="2">
        <v>0</v>
      </c>
      <c r="H70" s="2">
        <v>0</v>
      </c>
    </row>
    <row r="71" spans="1:8" x14ac:dyDescent="0.25">
      <c r="A71" t="s">
        <v>46</v>
      </c>
      <c r="B71" t="s">
        <v>5</v>
      </c>
      <c r="C71" t="str">
        <f t="shared" si="0"/>
        <v>Kolín – Havlíčkův Brod</v>
      </c>
      <c r="D71" s="2">
        <v>39.700000000000003</v>
      </c>
      <c r="E71" s="2">
        <v>34.4</v>
      </c>
      <c r="F71" s="2">
        <v>0</v>
      </c>
      <c r="G71" s="2">
        <v>0</v>
      </c>
      <c r="H71" s="2">
        <v>0</v>
      </c>
    </row>
    <row r="72" spans="1:8" x14ac:dyDescent="0.25">
      <c r="A72" t="s">
        <v>46</v>
      </c>
      <c r="B72" t="s">
        <v>36</v>
      </c>
      <c r="C72" t="str">
        <f t="shared" si="0"/>
        <v>Kolín – Jihlava město</v>
      </c>
      <c r="D72" s="2">
        <v>67</v>
      </c>
      <c r="E72" s="2">
        <v>34.4</v>
      </c>
      <c r="F72" s="2">
        <v>0</v>
      </c>
      <c r="G72" s="2">
        <v>0</v>
      </c>
      <c r="H72" s="2">
        <v>0</v>
      </c>
    </row>
    <row r="73" spans="1:8" x14ac:dyDescent="0.25">
      <c r="A73" t="s">
        <v>44</v>
      </c>
      <c r="B73" t="s">
        <v>48</v>
      </c>
      <c r="C73" t="str">
        <f t="shared" si="0"/>
        <v>Jihlava – Horní Cerekev</v>
      </c>
      <c r="D73" s="2">
        <v>29.6</v>
      </c>
      <c r="E73" s="2">
        <v>0</v>
      </c>
      <c r="F73" s="2">
        <v>0</v>
      </c>
      <c r="G73" s="2">
        <v>0</v>
      </c>
      <c r="H73" s="2">
        <v>0</v>
      </c>
    </row>
    <row r="74" spans="1:8" x14ac:dyDescent="0.25">
      <c r="A74" t="s">
        <v>48</v>
      </c>
      <c r="B74" t="s">
        <v>5</v>
      </c>
      <c r="C74" t="str">
        <f t="shared" si="0"/>
        <v>Horní Cerekev – Havlíčkův Brod</v>
      </c>
      <c r="D74" s="2">
        <v>55.1</v>
      </c>
      <c r="E74" s="2">
        <v>0</v>
      </c>
      <c r="F74" s="2">
        <v>0</v>
      </c>
      <c r="G74" s="2">
        <v>0</v>
      </c>
      <c r="H74" s="2">
        <v>0</v>
      </c>
    </row>
    <row r="75" spans="1:8" x14ac:dyDescent="0.25">
      <c r="A75" t="s">
        <v>51</v>
      </c>
      <c r="B75" t="s">
        <v>52</v>
      </c>
      <c r="C75" t="str">
        <f t="shared" si="0"/>
        <v>Brno hl.n. – Třebíč</v>
      </c>
      <c r="D75" s="2">
        <v>32.299999999999997</v>
      </c>
      <c r="E75" s="2">
        <v>0</v>
      </c>
      <c r="F75" s="2">
        <v>0</v>
      </c>
      <c r="G75" s="2">
        <v>0</v>
      </c>
      <c r="H75" s="2">
        <v>30.9</v>
      </c>
    </row>
    <row r="76" spans="1:8" x14ac:dyDescent="0.25">
      <c r="A76" t="s">
        <v>51</v>
      </c>
      <c r="B76" t="s">
        <v>53</v>
      </c>
      <c r="C76" t="str">
        <f t="shared" si="0"/>
        <v>Brno hl.n. – Zastávka u Brna</v>
      </c>
      <c r="D76" s="2">
        <v>0</v>
      </c>
      <c r="E76" s="2">
        <v>0</v>
      </c>
      <c r="F76" s="2">
        <v>0</v>
      </c>
      <c r="G76" s="2">
        <v>0</v>
      </c>
      <c r="H76" s="2">
        <v>23.3</v>
      </c>
    </row>
    <row r="77" spans="1:8" x14ac:dyDescent="0.25">
      <c r="A77" t="s">
        <v>53</v>
      </c>
      <c r="B77" t="s">
        <v>52</v>
      </c>
      <c r="C77" t="str">
        <f t="shared" si="0"/>
        <v>Zastávka u Brna – Třebíč</v>
      </c>
      <c r="D77" s="2">
        <v>32.299999999999997</v>
      </c>
      <c r="E77" s="2">
        <v>0</v>
      </c>
      <c r="F77" s="2">
        <v>0</v>
      </c>
      <c r="G77" s="2">
        <v>0</v>
      </c>
      <c r="H77" s="2">
        <v>7.3</v>
      </c>
    </row>
    <row r="78" spans="1:8" x14ac:dyDescent="0.25">
      <c r="A78" t="s">
        <v>54</v>
      </c>
      <c r="B78" t="s">
        <v>52</v>
      </c>
      <c r="C78" t="str">
        <f t="shared" si="0"/>
        <v>Rapotice – Třebíč</v>
      </c>
      <c r="D78" s="2">
        <v>31.3</v>
      </c>
      <c r="E78" s="2">
        <v>0</v>
      </c>
      <c r="F78" s="2">
        <v>0</v>
      </c>
      <c r="G78" s="2">
        <v>0</v>
      </c>
      <c r="H78" s="2">
        <v>0</v>
      </c>
    </row>
    <row r="79" spans="1:8" x14ac:dyDescent="0.25">
      <c r="A79" t="s">
        <v>51</v>
      </c>
      <c r="B79" t="s">
        <v>55</v>
      </c>
      <c r="C79" t="str">
        <f t="shared" si="0"/>
        <v>Brno hl.n. – Náměšť nad Oslavou</v>
      </c>
      <c r="D79" s="2">
        <v>11.7</v>
      </c>
      <c r="E79" s="2">
        <v>0</v>
      </c>
      <c r="F79" s="2">
        <v>0</v>
      </c>
      <c r="G79" s="2">
        <v>0</v>
      </c>
      <c r="H79" s="2">
        <v>30.9</v>
      </c>
    </row>
    <row r="80" spans="1:8" x14ac:dyDescent="0.25">
      <c r="A80" t="s">
        <v>52</v>
      </c>
      <c r="B80" t="s">
        <v>55</v>
      </c>
      <c r="C80" t="str">
        <f t="shared" si="0"/>
        <v>Třebíč – Náměšť nad Oslavou</v>
      </c>
      <c r="D80" s="2">
        <v>20.6</v>
      </c>
      <c r="E80" s="2">
        <v>0</v>
      </c>
      <c r="F80" s="2">
        <v>0</v>
      </c>
      <c r="G80" s="2">
        <v>0</v>
      </c>
      <c r="H80" s="2">
        <v>0</v>
      </c>
    </row>
    <row r="81" spans="1:8" x14ac:dyDescent="0.25">
      <c r="A81" t="s">
        <v>55</v>
      </c>
      <c r="B81" t="s">
        <v>51</v>
      </c>
      <c r="C81" t="str">
        <f t="shared" si="0"/>
        <v>Náměšť nad Oslavou – Brno hl.n.</v>
      </c>
      <c r="D81" s="2">
        <v>11.7</v>
      </c>
      <c r="E81" s="2">
        <v>0</v>
      </c>
      <c r="F81" s="2">
        <v>0</v>
      </c>
      <c r="G81" s="2">
        <v>0</v>
      </c>
      <c r="H81" s="2">
        <v>30.9</v>
      </c>
    </row>
    <row r="82" spans="1:8" x14ac:dyDescent="0.25">
      <c r="A82" t="s">
        <v>52</v>
      </c>
      <c r="B82" t="s">
        <v>51</v>
      </c>
      <c r="C82" t="str">
        <f t="shared" si="0"/>
        <v>Třebíč – Brno hl.n.</v>
      </c>
      <c r="D82" s="2">
        <v>32.299999999999997</v>
      </c>
      <c r="E82" s="2">
        <v>0</v>
      </c>
      <c r="F82" s="2">
        <v>0</v>
      </c>
      <c r="G82" s="2">
        <v>0</v>
      </c>
      <c r="H82" s="2">
        <v>30.9</v>
      </c>
    </row>
    <row r="83" spans="1:8" x14ac:dyDescent="0.25">
      <c r="A83" t="s">
        <v>54</v>
      </c>
      <c r="B83" t="s">
        <v>51</v>
      </c>
      <c r="C83" t="str">
        <f t="shared" si="0"/>
        <v>Rapotice – Brno hl.n.</v>
      </c>
      <c r="D83" s="2">
        <v>1</v>
      </c>
      <c r="E83" s="2">
        <v>0</v>
      </c>
      <c r="F83" s="2">
        <v>0</v>
      </c>
      <c r="G83" s="2">
        <v>0</v>
      </c>
      <c r="H83" s="2">
        <v>30.9</v>
      </c>
    </row>
    <row r="84" spans="1:8" x14ac:dyDescent="0.25">
      <c r="A84" t="s">
        <v>55</v>
      </c>
      <c r="B84" t="s">
        <v>53</v>
      </c>
      <c r="C84" t="str">
        <f t="shared" si="0"/>
        <v>Náměšť nad Oslavou – Zastávka u Brna</v>
      </c>
      <c r="D84" s="2">
        <v>11.7</v>
      </c>
      <c r="E84" s="2">
        <v>0</v>
      </c>
      <c r="F84" s="2">
        <v>0</v>
      </c>
      <c r="G84" s="2">
        <v>0</v>
      </c>
      <c r="H84" s="2">
        <v>7.3</v>
      </c>
    </row>
    <row r="85" spans="1:8" x14ac:dyDescent="0.25">
      <c r="A85" t="s">
        <v>53</v>
      </c>
      <c r="B85" t="s">
        <v>51</v>
      </c>
      <c r="C85" t="str">
        <f t="shared" si="0"/>
        <v>Zastávka u Brna – Brno hl.n.</v>
      </c>
      <c r="D85" s="2">
        <v>0</v>
      </c>
      <c r="E85" s="2">
        <v>0</v>
      </c>
      <c r="F85" s="2">
        <v>0</v>
      </c>
      <c r="G85" s="2">
        <v>0</v>
      </c>
      <c r="H85" s="2">
        <v>23.3</v>
      </c>
    </row>
    <row r="86" spans="1:8" x14ac:dyDescent="0.25">
      <c r="A86" t="s">
        <v>58</v>
      </c>
      <c r="B86" t="s">
        <v>5</v>
      </c>
      <c r="C86" t="str">
        <f t="shared" si="0"/>
        <v>Hlinsko v Č. – Havlíčkův Brod</v>
      </c>
      <c r="D86" s="2">
        <v>33</v>
      </c>
      <c r="E86" s="2">
        <v>0</v>
      </c>
      <c r="F86" s="2">
        <v>0</v>
      </c>
      <c r="G86" s="2">
        <v>6.2</v>
      </c>
      <c r="H86" s="2">
        <v>0</v>
      </c>
    </row>
    <row r="87" spans="1:8" x14ac:dyDescent="0.25">
      <c r="A87" t="s">
        <v>5</v>
      </c>
      <c r="B87" t="s">
        <v>58</v>
      </c>
      <c r="C87" t="str">
        <f t="shared" si="0"/>
        <v>Havlíčkův Brod – Hlinsko v Č.</v>
      </c>
      <c r="D87" s="2">
        <v>33</v>
      </c>
      <c r="E87" s="2">
        <v>0</v>
      </c>
      <c r="F87" s="2">
        <v>0</v>
      </c>
      <c r="G87" s="2">
        <v>6.2</v>
      </c>
      <c r="H87" s="2">
        <v>0</v>
      </c>
    </row>
    <row r="88" spans="1:8" x14ac:dyDescent="0.25">
      <c r="A88" t="s">
        <v>63</v>
      </c>
      <c r="B88" t="s">
        <v>6</v>
      </c>
      <c r="C88" t="str">
        <f t="shared" si="0"/>
        <v>Nedvědice – Nové Město na Moravě</v>
      </c>
      <c r="D88" s="2">
        <v>28.8</v>
      </c>
      <c r="E88" s="2">
        <v>0</v>
      </c>
      <c r="F88" s="2">
        <v>0</v>
      </c>
      <c r="G88" s="2">
        <v>0</v>
      </c>
      <c r="H88" s="2">
        <v>3.6</v>
      </c>
    </row>
    <row r="89" spans="1:8" x14ac:dyDescent="0.25">
      <c r="A89" t="s">
        <v>64</v>
      </c>
      <c r="B89" t="s">
        <v>63</v>
      </c>
      <c r="C89" t="str">
        <f t="shared" si="0"/>
        <v>Tišnov – Nedvědice</v>
      </c>
      <c r="D89" s="2">
        <v>0</v>
      </c>
      <c r="E89" s="2">
        <v>0</v>
      </c>
      <c r="F89" s="2">
        <v>0</v>
      </c>
      <c r="G89" s="2">
        <v>0</v>
      </c>
      <c r="H89" s="2">
        <v>15.4</v>
      </c>
    </row>
    <row r="90" spans="1:8" x14ac:dyDescent="0.25">
      <c r="A90" t="s">
        <v>63</v>
      </c>
      <c r="B90" t="s">
        <v>5</v>
      </c>
      <c r="C90" t="str">
        <f t="shared" si="0"/>
        <v>Nedvědice – Havlíčkův Brod</v>
      </c>
      <c r="D90" s="2">
        <v>74.5</v>
      </c>
      <c r="E90" s="2">
        <v>0</v>
      </c>
      <c r="F90" s="2">
        <v>0</v>
      </c>
      <c r="G90" s="2">
        <v>0</v>
      </c>
      <c r="H90" s="2">
        <v>3.6</v>
      </c>
    </row>
    <row r="91" spans="1:8" x14ac:dyDescent="0.25">
      <c r="A91" t="s">
        <v>51</v>
      </c>
      <c r="B91" t="s">
        <v>64</v>
      </c>
      <c r="C91" t="str">
        <f t="shared" si="0"/>
        <v>Brno hl.n. – Tišnov</v>
      </c>
      <c r="D91" s="2">
        <v>0</v>
      </c>
      <c r="E91" s="2">
        <v>0</v>
      </c>
      <c r="F91" s="2">
        <v>0</v>
      </c>
      <c r="G91" s="2">
        <v>0</v>
      </c>
      <c r="H91" s="2">
        <v>32.200000000000003</v>
      </c>
    </row>
    <row r="92" spans="1:8" x14ac:dyDescent="0.25">
      <c r="A92" t="s">
        <v>64</v>
      </c>
      <c r="B92" t="s">
        <v>5</v>
      </c>
      <c r="C92" t="str">
        <f t="shared" si="0"/>
        <v>Tišnov – Havlíčkův Brod</v>
      </c>
      <c r="D92" s="2">
        <v>74.5</v>
      </c>
      <c r="E92" s="2">
        <v>0</v>
      </c>
      <c r="F92" s="2">
        <v>0</v>
      </c>
      <c r="G92" s="2">
        <v>0</v>
      </c>
      <c r="H92" s="2">
        <v>19</v>
      </c>
    </row>
    <row r="93" spans="1:8" x14ac:dyDescent="0.25">
      <c r="A93" t="s">
        <v>63</v>
      </c>
      <c r="B93" t="s">
        <v>65</v>
      </c>
      <c r="C93" t="str">
        <f t="shared" si="0"/>
        <v>Nedvědice – Bystřice nad Pernštejnem</v>
      </c>
      <c r="D93" s="2">
        <v>12.6</v>
      </c>
      <c r="E93" s="2">
        <v>0</v>
      </c>
      <c r="F93" s="2">
        <v>0</v>
      </c>
      <c r="G93" s="2">
        <v>0</v>
      </c>
      <c r="H93" s="2">
        <v>3.6</v>
      </c>
    </row>
    <row r="94" spans="1:8" x14ac:dyDescent="0.25">
      <c r="A94" t="s">
        <v>63</v>
      </c>
      <c r="B94" t="s">
        <v>64</v>
      </c>
      <c r="C94" t="str">
        <f t="shared" si="0"/>
        <v>Nedvědice – Tišnov</v>
      </c>
      <c r="D94" s="2">
        <v>0</v>
      </c>
      <c r="E94" s="2">
        <v>0</v>
      </c>
      <c r="F94" s="2">
        <v>0</v>
      </c>
      <c r="G94" s="2">
        <v>0</v>
      </c>
      <c r="H94" s="2">
        <v>15.4</v>
      </c>
    </row>
    <row r="95" spans="1:8" x14ac:dyDescent="0.25">
      <c r="A95" t="s">
        <v>7</v>
      </c>
      <c r="B95" t="s">
        <v>63</v>
      </c>
      <c r="C95" t="str">
        <f t="shared" si="0"/>
        <v>Žďár nad Sázavou – Nedvědice</v>
      </c>
      <c r="D95" s="2">
        <v>42.4</v>
      </c>
      <c r="E95" s="2">
        <v>0</v>
      </c>
      <c r="F95" s="2">
        <v>0</v>
      </c>
      <c r="G95" s="2">
        <v>0</v>
      </c>
      <c r="H95" s="2">
        <v>3.6</v>
      </c>
    </row>
    <row r="96" spans="1:8" x14ac:dyDescent="0.25">
      <c r="A96" t="s">
        <v>7</v>
      </c>
      <c r="B96" t="s">
        <v>64</v>
      </c>
      <c r="C96" t="str">
        <f t="shared" si="0"/>
        <v>Žďár nad Sázavou – Tišnov</v>
      </c>
      <c r="D96" s="2">
        <v>42.4</v>
      </c>
      <c r="E96" s="2">
        <v>0</v>
      </c>
      <c r="F96" s="2">
        <v>0</v>
      </c>
      <c r="G96" s="2">
        <v>0</v>
      </c>
      <c r="H96" s="2">
        <v>19</v>
      </c>
    </row>
    <row r="97" spans="1:8" x14ac:dyDescent="0.25">
      <c r="A97" t="s">
        <v>64</v>
      </c>
      <c r="B97" t="s">
        <v>51</v>
      </c>
      <c r="C97" t="str">
        <f t="shared" si="0"/>
        <v>Tišnov – Brno hl.n.</v>
      </c>
      <c r="D97" s="2">
        <v>0</v>
      </c>
      <c r="E97" s="2">
        <v>0</v>
      </c>
      <c r="F97" s="2">
        <v>0</v>
      </c>
      <c r="G97" s="2">
        <v>0</v>
      </c>
      <c r="H97" s="2">
        <v>32.200000000000003</v>
      </c>
    </row>
    <row r="98" spans="1:8" x14ac:dyDescent="0.25">
      <c r="A98" t="s">
        <v>5</v>
      </c>
      <c r="B98" t="s">
        <v>64</v>
      </c>
      <c r="C98" t="str">
        <f t="shared" si="0"/>
        <v>Havlíčkův Brod – Tišnov</v>
      </c>
      <c r="D98" s="2">
        <v>74.5</v>
      </c>
      <c r="E98" s="2">
        <v>0</v>
      </c>
      <c r="F98" s="2">
        <v>0</v>
      </c>
      <c r="G98" s="2">
        <v>0</v>
      </c>
      <c r="H98" s="2">
        <v>19</v>
      </c>
    </row>
    <row r="99" spans="1:8" x14ac:dyDescent="0.25">
      <c r="A99" t="s">
        <v>63</v>
      </c>
      <c r="B99" t="s">
        <v>51</v>
      </c>
      <c r="C99" t="str">
        <f t="shared" si="0"/>
        <v>Nedvědice – Brno hl.n.</v>
      </c>
      <c r="D99" s="2">
        <v>0</v>
      </c>
      <c r="E99" s="2">
        <v>0</v>
      </c>
      <c r="F99" s="2">
        <v>0</v>
      </c>
      <c r="G99" s="2">
        <v>0</v>
      </c>
      <c r="H99" s="2">
        <v>47.6</v>
      </c>
    </row>
    <row r="100" spans="1:8" x14ac:dyDescent="0.25">
      <c r="A100" t="s">
        <v>5</v>
      </c>
      <c r="B100" t="s">
        <v>63</v>
      </c>
      <c r="C100" t="str">
        <f t="shared" ref="C100:C139" si="1">A100&amp;" – "&amp;B100</f>
        <v>Havlíčkův Brod – Nedvědice</v>
      </c>
      <c r="D100" s="2">
        <v>74.5</v>
      </c>
      <c r="E100" s="2">
        <v>0</v>
      </c>
      <c r="F100" s="2">
        <v>0</v>
      </c>
      <c r="G100" s="2">
        <v>0</v>
      </c>
      <c r="H100" s="2">
        <v>3.6</v>
      </c>
    </row>
    <row r="101" spans="1:8" x14ac:dyDescent="0.25">
      <c r="A101" t="s">
        <v>64</v>
      </c>
      <c r="B101" t="s">
        <v>7</v>
      </c>
      <c r="C101" t="str">
        <f t="shared" si="1"/>
        <v>Tišnov – Žďár nad Sázavou</v>
      </c>
      <c r="D101" s="2">
        <v>42.4</v>
      </c>
      <c r="E101" s="2">
        <v>0</v>
      </c>
      <c r="F101" s="2">
        <v>0</v>
      </c>
      <c r="G101" s="2">
        <v>0</v>
      </c>
      <c r="H101" s="2">
        <v>19</v>
      </c>
    </row>
    <row r="102" spans="1:8" x14ac:dyDescent="0.25">
      <c r="A102" t="s">
        <v>44</v>
      </c>
      <c r="B102" t="s">
        <v>51</v>
      </c>
      <c r="C102" t="str">
        <f t="shared" si="1"/>
        <v>Jihlava – Brno hl.n.</v>
      </c>
      <c r="D102" s="2">
        <v>72.8</v>
      </c>
      <c r="E102" s="2">
        <v>0</v>
      </c>
      <c r="F102" s="2">
        <v>0</v>
      </c>
      <c r="G102" s="2">
        <v>0</v>
      </c>
      <c r="H102" s="2">
        <v>30.9</v>
      </c>
    </row>
    <row r="103" spans="1:8" x14ac:dyDescent="0.25">
      <c r="A103" t="s">
        <v>5</v>
      </c>
      <c r="B103" t="s">
        <v>67</v>
      </c>
      <c r="C103" t="str">
        <f t="shared" si="1"/>
        <v>Havlíčkův Brod – Znojmo</v>
      </c>
      <c r="D103" s="2">
        <v>93</v>
      </c>
      <c r="E103" s="2">
        <v>0</v>
      </c>
      <c r="F103" s="2">
        <v>0</v>
      </c>
      <c r="G103" s="2">
        <v>0</v>
      </c>
      <c r="H103" s="2">
        <v>31</v>
      </c>
    </row>
    <row r="104" spans="1:8" x14ac:dyDescent="0.25">
      <c r="A104" t="s">
        <v>44</v>
      </c>
      <c r="B104" t="s">
        <v>52</v>
      </c>
      <c r="C104" t="str">
        <f t="shared" si="1"/>
        <v>Jihlava – Třebíč</v>
      </c>
      <c r="D104" s="2">
        <v>40.5</v>
      </c>
      <c r="E104" s="2">
        <v>0</v>
      </c>
      <c r="F104" s="2">
        <v>0</v>
      </c>
      <c r="G104" s="2">
        <v>0</v>
      </c>
      <c r="H104" s="2">
        <v>0</v>
      </c>
    </row>
    <row r="105" spans="1:8" x14ac:dyDescent="0.25">
      <c r="A105" t="s">
        <v>67</v>
      </c>
      <c r="B105" t="s">
        <v>5</v>
      </c>
      <c r="C105" t="str">
        <f t="shared" si="1"/>
        <v>Znojmo – Havlíčkův Brod</v>
      </c>
      <c r="D105" s="2">
        <v>93</v>
      </c>
      <c r="E105" s="2">
        <v>0</v>
      </c>
      <c r="F105" s="2">
        <v>0</v>
      </c>
      <c r="G105" s="2">
        <v>0</v>
      </c>
      <c r="H105" s="2">
        <v>31</v>
      </c>
    </row>
    <row r="106" spans="1:8" x14ac:dyDescent="0.25">
      <c r="A106" t="s">
        <v>51</v>
      </c>
      <c r="B106" t="s">
        <v>44</v>
      </c>
      <c r="C106" t="str">
        <f t="shared" si="1"/>
        <v>Brno hl.n. – Jihlava</v>
      </c>
      <c r="D106" s="2">
        <v>72.8</v>
      </c>
      <c r="E106" s="2">
        <v>0</v>
      </c>
      <c r="F106" s="2">
        <v>0</v>
      </c>
      <c r="G106" s="2">
        <v>0</v>
      </c>
      <c r="H106" s="2">
        <v>30.9</v>
      </c>
    </row>
    <row r="107" spans="1:8" x14ac:dyDescent="0.25">
      <c r="A107" t="s">
        <v>52</v>
      </c>
      <c r="B107" t="s">
        <v>44</v>
      </c>
      <c r="C107" t="str">
        <f t="shared" si="1"/>
        <v>Třebíč – Jihlava</v>
      </c>
      <c r="D107" s="2">
        <v>40.5</v>
      </c>
      <c r="E107" s="2">
        <v>0</v>
      </c>
      <c r="F107" s="2">
        <v>0</v>
      </c>
      <c r="G107" s="2">
        <v>0</v>
      </c>
      <c r="H107" s="2">
        <v>0</v>
      </c>
    </row>
    <row r="108" spans="1:8" x14ac:dyDescent="0.25">
      <c r="A108" t="s">
        <v>71</v>
      </c>
      <c r="B108" t="s">
        <v>72</v>
      </c>
      <c r="C108" t="str">
        <f t="shared" si="1"/>
        <v>Pelhřimov – Tábor</v>
      </c>
      <c r="D108" s="2">
        <v>31.3</v>
      </c>
      <c r="E108" s="2">
        <v>0</v>
      </c>
      <c r="F108" s="2">
        <v>20</v>
      </c>
      <c r="G108" s="2">
        <v>0</v>
      </c>
      <c r="H108" s="2">
        <v>0</v>
      </c>
    </row>
    <row r="109" spans="1:8" x14ac:dyDescent="0.25">
      <c r="A109" t="s">
        <v>73</v>
      </c>
      <c r="B109" t="s">
        <v>71</v>
      </c>
      <c r="C109" t="str">
        <f t="shared" si="1"/>
        <v>Batelov – Pelhřimov</v>
      </c>
      <c r="D109" s="2">
        <v>24.5</v>
      </c>
      <c r="E109" s="2">
        <v>0</v>
      </c>
      <c r="F109" s="2">
        <v>0</v>
      </c>
      <c r="G109" s="2">
        <v>0</v>
      </c>
      <c r="H109" s="2">
        <v>0</v>
      </c>
    </row>
    <row r="110" spans="1:8" x14ac:dyDescent="0.25">
      <c r="A110" t="s">
        <v>39</v>
      </c>
      <c r="B110" t="s">
        <v>44</v>
      </c>
      <c r="C110" t="str">
        <f t="shared" si="1"/>
        <v>Dobronín – Jihlava</v>
      </c>
      <c r="D110" s="2">
        <v>8.5</v>
      </c>
      <c r="E110" s="2">
        <v>0</v>
      </c>
      <c r="F110" s="2">
        <v>0</v>
      </c>
      <c r="G110" s="2">
        <v>0</v>
      </c>
      <c r="H110" s="2">
        <v>0</v>
      </c>
    </row>
    <row r="111" spans="1:8" x14ac:dyDescent="0.25">
      <c r="A111" t="s">
        <v>44</v>
      </c>
      <c r="B111" t="s">
        <v>72</v>
      </c>
      <c r="C111" t="str">
        <f t="shared" si="1"/>
        <v>Jihlava – Tábor</v>
      </c>
      <c r="D111" s="2">
        <v>79</v>
      </c>
      <c r="E111" s="2">
        <v>0</v>
      </c>
      <c r="F111" s="2">
        <v>20</v>
      </c>
      <c r="G111" s="2">
        <v>0</v>
      </c>
      <c r="H111" s="2">
        <v>0</v>
      </c>
    </row>
    <row r="112" spans="1:8" x14ac:dyDescent="0.25">
      <c r="A112" t="s">
        <v>71</v>
      </c>
      <c r="B112" t="s">
        <v>74</v>
      </c>
      <c r="C112" t="str">
        <f t="shared" si="1"/>
        <v>Pelhřimov – Pacov</v>
      </c>
      <c r="D112" s="2">
        <v>20.9</v>
      </c>
      <c r="E112" s="2">
        <v>0</v>
      </c>
      <c r="F112" s="2">
        <v>0</v>
      </c>
      <c r="G112" s="2">
        <v>0</v>
      </c>
      <c r="H112" s="2">
        <v>0</v>
      </c>
    </row>
    <row r="113" spans="1:8" x14ac:dyDescent="0.25">
      <c r="A113" t="s">
        <v>74</v>
      </c>
      <c r="B113" t="s">
        <v>72</v>
      </c>
      <c r="C113" t="str">
        <f t="shared" si="1"/>
        <v>Pacov – Tábor</v>
      </c>
      <c r="D113" s="2">
        <v>10.4</v>
      </c>
      <c r="E113" s="2">
        <v>0</v>
      </c>
      <c r="F113" s="2">
        <v>20</v>
      </c>
      <c r="G113" s="2">
        <v>0</v>
      </c>
      <c r="H113" s="2">
        <v>0</v>
      </c>
    </row>
    <row r="114" spans="1:8" x14ac:dyDescent="0.25">
      <c r="A114" t="s">
        <v>75</v>
      </c>
      <c r="B114" t="s">
        <v>48</v>
      </c>
      <c r="C114" t="str">
        <f t="shared" si="1"/>
        <v>Kostelec u Jihlavy – Horní Cerekev</v>
      </c>
      <c r="D114" s="2">
        <v>14.8</v>
      </c>
      <c r="E114" s="2">
        <v>0</v>
      </c>
      <c r="F114" s="2">
        <v>0</v>
      </c>
      <c r="G114" s="2">
        <v>0</v>
      </c>
      <c r="H114" s="2">
        <v>0</v>
      </c>
    </row>
    <row r="115" spans="1:8" x14ac:dyDescent="0.25">
      <c r="A115" t="s">
        <v>72</v>
      </c>
      <c r="B115" t="s">
        <v>71</v>
      </c>
      <c r="C115" t="str">
        <f t="shared" si="1"/>
        <v>Tábor – Pelhřimov</v>
      </c>
      <c r="D115" s="2">
        <v>31.3</v>
      </c>
      <c r="E115" s="2">
        <v>0</v>
      </c>
      <c r="F115" s="2">
        <v>20</v>
      </c>
      <c r="G115" s="2">
        <v>0</v>
      </c>
      <c r="H115" s="2">
        <v>0</v>
      </c>
    </row>
    <row r="116" spans="1:8" x14ac:dyDescent="0.25">
      <c r="A116" t="s">
        <v>71</v>
      </c>
      <c r="B116" t="s">
        <v>48</v>
      </c>
      <c r="C116" t="str">
        <f t="shared" si="1"/>
        <v>Pelhřimov – Horní Cerekev</v>
      </c>
      <c r="D116" s="2">
        <v>18.100000000000001</v>
      </c>
      <c r="E116" s="2">
        <v>0</v>
      </c>
      <c r="F116" s="2">
        <v>0</v>
      </c>
      <c r="G116" s="2">
        <v>0</v>
      </c>
      <c r="H116" s="2">
        <v>0</v>
      </c>
    </row>
    <row r="117" spans="1:8" x14ac:dyDescent="0.25">
      <c r="A117" t="s">
        <v>72</v>
      </c>
      <c r="B117" t="s">
        <v>44</v>
      </c>
      <c r="C117" t="str">
        <f t="shared" si="1"/>
        <v>Tábor – Jihlava</v>
      </c>
      <c r="D117" s="2">
        <v>79</v>
      </c>
      <c r="E117" s="2">
        <v>0</v>
      </c>
      <c r="F117" s="2">
        <v>20</v>
      </c>
      <c r="G117" s="2">
        <v>0</v>
      </c>
      <c r="H117" s="2">
        <v>0</v>
      </c>
    </row>
    <row r="118" spans="1:8" x14ac:dyDescent="0.25">
      <c r="A118" t="s">
        <v>44</v>
      </c>
      <c r="B118" t="s">
        <v>39</v>
      </c>
      <c r="C118" t="str">
        <f t="shared" si="1"/>
        <v>Jihlava – Dobronín</v>
      </c>
      <c r="D118" s="2">
        <v>8.5</v>
      </c>
      <c r="E118" s="2">
        <v>0</v>
      </c>
      <c r="F118" s="2">
        <v>0</v>
      </c>
      <c r="G118" s="2">
        <v>0</v>
      </c>
      <c r="H118" s="2">
        <v>0</v>
      </c>
    </row>
    <row r="119" spans="1:8" x14ac:dyDescent="0.25">
      <c r="A119" t="s">
        <v>72</v>
      </c>
      <c r="B119" t="s">
        <v>74</v>
      </c>
      <c r="C119" t="str">
        <f t="shared" si="1"/>
        <v>Tábor – Pacov</v>
      </c>
      <c r="D119" s="2">
        <v>10.4</v>
      </c>
      <c r="E119" s="2">
        <v>0</v>
      </c>
      <c r="F119" s="2">
        <v>20</v>
      </c>
      <c r="G119" s="2">
        <v>0</v>
      </c>
      <c r="H119" s="2">
        <v>0</v>
      </c>
    </row>
    <row r="120" spans="1:8" x14ac:dyDescent="0.25">
      <c r="A120" t="s">
        <v>72</v>
      </c>
      <c r="B120" t="s">
        <v>75</v>
      </c>
      <c r="C120" t="str">
        <f t="shared" si="1"/>
        <v>Tábor – Kostelec u Jihlavy</v>
      </c>
      <c r="D120" s="2">
        <v>64.2</v>
      </c>
      <c r="E120" s="2">
        <v>0</v>
      </c>
      <c r="F120" s="2">
        <v>20</v>
      </c>
      <c r="G120" s="2">
        <v>0</v>
      </c>
      <c r="H120" s="2">
        <v>0</v>
      </c>
    </row>
    <row r="121" spans="1:8" x14ac:dyDescent="0.25">
      <c r="A121" t="s">
        <v>76</v>
      </c>
      <c r="B121" t="s">
        <v>52</v>
      </c>
      <c r="C121" t="str">
        <f t="shared" si="1"/>
        <v>Okříšky – Třebíč</v>
      </c>
      <c r="D121" s="2">
        <v>11.7</v>
      </c>
      <c r="E121" s="2">
        <v>0</v>
      </c>
      <c r="F121" s="2">
        <v>0</v>
      </c>
      <c r="G121" s="2">
        <v>0</v>
      </c>
      <c r="H121" s="2">
        <v>0</v>
      </c>
    </row>
    <row r="122" spans="1:8" x14ac:dyDescent="0.25">
      <c r="A122" t="s">
        <v>44</v>
      </c>
      <c r="B122" t="s">
        <v>55</v>
      </c>
      <c r="C122" t="str">
        <f t="shared" si="1"/>
        <v>Jihlava – Náměšť nad Oslavou</v>
      </c>
      <c r="D122" s="2">
        <v>61.1</v>
      </c>
      <c r="E122" s="2">
        <v>0</v>
      </c>
      <c r="F122" s="2">
        <v>0</v>
      </c>
      <c r="G122" s="2">
        <v>0</v>
      </c>
      <c r="H122" s="2">
        <v>0</v>
      </c>
    </row>
    <row r="123" spans="1:8" x14ac:dyDescent="0.25">
      <c r="A123" t="s">
        <v>52</v>
      </c>
      <c r="B123" t="s">
        <v>55</v>
      </c>
      <c r="C123" t="str">
        <f t="shared" si="1"/>
        <v>Třebíč – Náměšť nad Oslavou</v>
      </c>
      <c r="D123" s="2">
        <v>20.6</v>
      </c>
      <c r="E123" s="2">
        <v>0</v>
      </c>
      <c r="F123" s="2">
        <v>0</v>
      </c>
      <c r="G123" s="2">
        <v>0</v>
      </c>
      <c r="H123" s="2">
        <v>0</v>
      </c>
    </row>
    <row r="124" spans="1:8" x14ac:dyDescent="0.25">
      <c r="A124" t="s">
        <v>55</v>
      </c>
      <c r="B124" t="s">
        <v>44</v>
      </c>
      <c r="C124" t="str">
        <f t="shared" si="1"/>
        <v>Náměšť nad Oslavou – Jihlava</v>
      </c>
      <c r="D124" s="2">
        <v>61.1</v>
      </c>
      <c r="E124" s="2">
        <v>0</v>
      </c>
      <c r="F124" s="2">
        <v>0</v>
      </c>
      <c r="G124" s="2">
        <v>0</v>
      </c>
      <c r="H124" s="2">
        <v>0</v>
      </c>
    </row>
    <row r="125" spans="1:8" x14ac:dyDescent="0.25">
      <c r="A125" t="s">
        <v>53</v>
      </c>
      <c r="B125" t="s">
        <v>44</v>
      </c>
      <c r="C125" t="str">
        <f t="shared" si="1"/>
        <v>Zastávka u Brna – Jihlava</v>
      </c>
      <c r="D125" s="2">
        <v>72.8</v>
      </c>
      <c r="E125" s="2">
        <v>0</v>
      </c>
      <c r="F125" s="2">
        <v>0</v>
      </c>
      <c r="G125" s="2">
        <v>0</v>
      </c>
      <c r="H125" s="2">
        <v>7.3</v>
      </c>
    </row>
    <row r="126" spans="1:8" x14ac:dyDescent="0.25">
      <c r="A126" t="s">
        <v>55</v>
      </c>
      <c r="B126" t="s">
        <v>52</v>
      </c>
      <c r="C126" t="str">
        <f t="shared" si="1"/>
        <v>Náměšť nad Oslavou – Třebíč</v>
      </c>
      <c r="D126" s="2">
        <v>20.6</v>
      </c>
      <c r="E126" s="2">
        <v>0</v>
      </c>
      <c r="F126" s="2">
        <v>0</v>
      </c>
      <c r="G126" s="2">
        <v>0</v>
      </c>
      <c r="H126" s="2">
        <v>0</v>
      </c>
    </row>
    <row r="127" spans="1:8" x14ac:dyDescent="0.25">
      <c r="A127" t="s">
        <v>52</v>
      </c>
      <c r="B127" t="s">
        <v>76</v>
      </c>
      <c r="C127" t="str">
        <f t="shared" si="1"/>
        <v>Třebíč – Okříšky</v>
      </c>
      <c r="D127" s="2">
        <v>11.7</v>
      </c>
      <c r="E127" s="2">
        <v>0</v>
      </c>
      <c r="F127" s="2">
        <v>0</v>
      </c>
      <c r="G127" s="2">
        <v>0</v>
      </c>
      <c r="H127" s="2">
        <v>0</v>
      </c>
    </row>
    <row r="128" spans="1:8" x14ac:dyDescent="0.25">
      <c r="A128" t="s">
        <v>67</v>
      </c>
      <c r="B128" t="s">
        <v>76</v>
      </c>
      <c r="C128" t="str">
        <f t="shared" si="1"/>
        <v>Znojmo – Okříšky</v>
      </c>
      <c r="D128" s="2">
        <v>38.700000000000003</v>
      </c>
      <c r="E128" s="2">
        <v>0</v>
      </c>
      <c r="F128" s="2">
        <v>0</v>
      </c>
      <c r="G128" s="2">
        <v>0</v>
      </c>
      <c r="H128" s="2">
        <v>31</v>
      </c>
    </row>
    <row r="129" spans="1:8" x14ac:dyDescent="0.25">
      <c r="A129" t="s">
        <v>67</v>
      </c>
      <c r="B129" t="s">
        <v>77</v>
      </c>
      <c r="C129" t="str">
        <f t="shared" si="1"/>
        <v>Znojmo – Moravské Budějovice</v>
      </c>
      <c r="D129" s="2">
        <v>7.3</v>
      </c>
      <c r="E129" s="2">
        <v>0</v>
      </c>
      <c r="F129" s="2">
        <v>0</v>
      </c>
      <c r="G129" s="2">
        <v>0</v>
      </c>
      <c r="H129" s="2">
        <v>31</v>
      </c>
    </row>
    <row r="130" spans="1:8" x14ac:dyDescent="0.25">
      <c r="A130" t="s">
        <v>77</v>
      </c>
      <c r="B130" t="s">
        <v>67</v>
      </c>
      <c r="C130" t="str">
        <f t="shared" si="1"/>
        <v>Moravské Budějovice – Znojmo</v>
      </c>
      <c r="D130" s="2">
        <v>7.3</v>
      </c>
      <c r="E130" s="2">
        <v>0</v>
      </c>
      <c r="F130" s="2">
        <v>0</v>
      </c>
      <c r="G130" s="2">
        <v>0</v>
      </c>
      <c r="H130" s="2">
        <v>31</v>
      </c>
    </row>
    <row r="131" spans="1:8" x14ac:dyDescent="0.25">
      <c r="A131" t="s">
        <v>76</v>
      </c>
      <c r="B131" t="s">
        <v>67</v>
      </c>
      <c r="C131" t="str">
        <f t="shared" si="1"/>
        <v>Okříšky – Znojmo</v>
      </c>
      <c r="D131" s="2">
        <v>38.700000000000003</v>
      </c>
      <c r="E131" s="2">
        <v>0</v>
      </c>
      <c r="F131" s="2">
        <v>0</v>
      </c>
      <c r="G131" s="2">
        <v>0</v>
      </c>
      <c r="H131" s="2">
        <v>31</v>
      </c>
    </row>
    <row r="132" spans="1:8" x14ac:dyDescent="0.25">
      <c r="A132" t="s">
        <v>77</v>
      </c>
      <c r="B132" t="s">
        <v>78</v>
      </c>
      <c r="C132" t="str">
        <f t="shared" si="1"/>
        <v>Moravské Budějovice – Jemnice</v>
      </c>
      <c r="D132" s="2">
        <v>20.8</v>
      </c>
      <c r="E132" s="2">
        <v>0</v>
      </c>
      <c r="F132" s="2">
        <v>0</v>
      </c>
      <c r="G132" s="2">
        <v>0</v>
      </c>
      <c r="H132" s="2">
        <v>0</v>
      </c>
    </row>
    <row r="133" spans="1:8" x14ac:dyDescent="0.25">
      <c r="A133" t="s">
        <v>78</v>
      </c>
      <c r="B133" t="s">
        <v>77</v>
      </c>
      <c r="C133" t="str">
        <f t="shared" si="1"/>
        <v>Jemnice – Moravské Budějovice</v>
      </c>
      <c r="D133" s="2">
        <v>20.8</v>
      </c>
      <c r="E133" s="2">
        <v>0</v>
      </c>
      <c r="F133" s="2">
        <v>0</v>
      </c>
      <c r="G133" s="2">
        <v>0</v>
      </c>
      <c r="H133" s="2">
        <v>0</v>
      </c>
    </row>
    <row r="134" spans="1:8" x14ac:dyDescent="0.25">
      <c r="A134" t="s">
        <v>80</v>
      </c>
      <c r="B134" t="s">
        <v>11</v>
      </c>
      <c r="C134" t="str">
        <f t="shared" si="1"/>
        <v>Studenec – Velké Meziříčí</v>
      </c>
      <c r="D134" s="2">
        <v>24</v>
      </c>
      <c r="E134" s="2">
        <v>0</v>
      </c>
      <c r="F134" s="2">
        <v>0</v>
      </c>
      <c r="G134" s="2">
        <v>0</v>
      </c>
      <c r="H134" s="2">
        <v>0</v>
      </c>
    </row>
    <row r="135" spans="1:8" x14ac:dyDescent="0.25">
      <c r="A135" t="s">
        <v>10</v>
      </c>
      <c r="B135" t="s">
        <v>80</v>
      </c>
      <c r="C135" t="str">
        <f t="shared" si="1"/>
        <v>Velké Meziříčí zastávka – Studenec</v>
      </c>
      <c r="D135" s="2">
        <v>22.8</v>
      </c>
      <c r="E135" s="2">
        <v>0</v>
      </c>
      <c r="F135" s="2">
        <v>0</v>
      </c>
      <c r="G135" s="2">
        <v>0</v>
      </c>
      <c r="H135" s="2">
        <v>0</v>
      </c>
    </row>
    <row r="136" spans="1:8" x14ac:dyDescent="0.25">
      <c r="A136" t="s">
        <v>11</v>
      </c>
      <c r="B136" t="s">
        <v>80</v>
      </c>
      <c r="C136" t="str">
        <f t="shared" si="1"/>
        <v>Velké Meziříčí – Studenec</v>
      </c>
      <c r="D136" s="2">
        <v>24</v>
      </c>
      <c r="E136" s="2">
        <v>0</v>
      </c>
      <c r="F136" s="2">
        <v>0</v>
      </c>
      <c r="G136" s="2">
        <v>0</v>
      </c>
      <c r="H136" s="2">
        <v>0</v>
      </c>
    </row>
    <row r="137" spans="1:8" x14ac:dyDescent="0.25">
      <c r="A137" t="s">
        <v>81</v>
      </c>
      <c r="B137" t="s">
        <v>64</v>
      </c>
      <c r="C137" t="str">
        <f t="shared" si="1"/>
        <v>Křižanov – Tišnov</v>
      </c>
      <c r="D137" s="2">
        <v>15.2</v>
      </c>
      <c r="E137" s="2">
        <v>0</v>
      </c>
      <c r="F137" s="2">
        <v>0</v>
      </c>
      <c r="G137" s="2">
        <v>0</v>
      </c>
      <c r="H137" s="2">
        <v>16.399999999999999</v>
      </c>
    </row>
    <row r="138" spans="1:8" x14ac:dyDescent="0.25">
      <c r="A138" t="s">
        <v>81</v>
      </c>
      <c r="B138" t="s">
        <v>82</v>
      </c>
      <c r="C138" t="str">
        <f t="shared" si="1"/>
        <v>Křižanov – Vlkov-Osová</v>
      </c>
      <c r="D138" s="2">
        <v>11.8</v>
      </c>
      <c r="E138" s="2">
        <v>0</v>
      </c>
      <c r="F138" s="2">
        <v>0</v>
      </c>
      <c r="G138" s="2">
        <v>0</v>
      </c>
      <c r="H138" s="2">
        <v>0</v>
      </c>
    </row>
    <row r="139" spans="1:8" x14ac:dyDescent="0.25">
      <c r="A139" t="s">
        <v>64</v>
      </c>
      <c r="B139" t="s">
        <v>81</v>
      </c>
      <c r="C139" t="str">
        <f t="shared" si="1"/>
        <v>Tišnov – Křižanov</v>
      </c>
      <c r="D139" s="2">
        <v>15.2</v>
      </c>
      <c r="E139" s="2">
        <v>0</v>
      </c>
      <c r="F139" s="2">
        <v>0</v>
      </c>
      <c r="G139" s="2">
        <v>0</v>
      </c>
      <c r="H139" s="2">
        <v>16.399999999999999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8"/>
  <sheetViews>
    <sheetView workbookViewId="0">
      <selection sqref="A1:A2"/>
    </sheetView>
  </sheetViews>
  <sheetFormatPr defaultRowHeight="15" x14ac:dyDescent="0.25"/>
  <cols>
    <col min="2" max="3" width="20.7109375" customWidth="1"/>
    <col min="5" max="9" width="9.42578125" style="2" customWidth="1"/>
    <col min="10" max="10" width="13.5703125" bestFit="1" customWidth="1"/>
    <col min="11" max="15" width="13" style="2" customWidth="1"/>
  </cols>
  <sheetData>
    <row r="1" spans="1:15" s="1" customFormat="1" x14ac:dyDescent="0.25">
      <c r="A1" s="52" t="s">
        <v>12</v>
      </c>
      <c r="B1" s="54" t="s">
        <v>0</v>
      </c>
      <c r="C1" s="54" t="s">
        <v>1</v>
      </c>
      <c r="D1" s="54" t="s">
        <v>13</v>
      </c>
      <c r="E1" s="50" t="s">
        <v>25</v>
      </c>
      <c r="F1" s="50"/>
      <c r="G1" s="50"/>
      <c r="H1" s="50"/>
      <c r="I1" s="50"/>
      <c r="J1" s="54" t="s">
        <v>14</v>
      </c>
      <c r="K1" s="50" t="s">
        <v>15</v>
      </c>
      <c r="L1" s="50"/>
      <c r="M1" s="50"/>
      <c r="N1" s="50"/>
      <c r="O1" s="51"/>
    </row>
    <row r="2" spans="1:15" s="1" customFormat="1" ht="15.75" thickBot="1" x14ac:dyDescent="0.3">
      <c r="A2" s="53"/>
      <c r="B2" s="55"/>
      <c r="C2" s="55"/>
      <c r="D2" s="55"/>
      <c r="E2" s="12" t="s">
        <v>26</v>
      </c>
      <c r="F2" s="12" t="s">
        <v>27</v>
      </c>
      <c r="G2" s="12" t="s">
        <v>42</v>
      </c>
      <c r="H2" s="12" t="s">
        <v>43</v>
      </c>
      <c r="I2" s="12" t="s">
        <v>57</v>
      </c>
      <c r="J2" s="55"/>
      <c r="K2" s="12" t="s">
        <v>26</v>
      </c>
      <c r="L2" s="12" t="s">
        <v>27</v>
      </c>
      <c r="M2" s="12" t="s">
        <v>42</v>
      </c>
      <c r="N2" s="12" t="s">
        <v>43</v>
      </c>
      <c r="O2" s="13" t="s">
        <v>57</v>
      </c>
    </row>
    <row r="3" spans="1:15" x14ac:dyDescent="0.25">
      <c r="A3" s="14">
        <v>18390</v>
      </c>
      <c r="B3" s="7" t="s">
        <v>77</v>
      </c>
      <c r="C3" s="7" t="s">
        <v>78</v>
      </c>
      <c r="D3" s="7" t="s">
        <v>79</v>
      </c>
      <c r="E3" s="11">
        <f>INDEX('Trasy-km'!$D:$D,MATCH(B3&amp;" – "&amp;C3,'Trasy-km'!$C:$C,0))</f>
        <v>20.8</v>
      </c>
      <c r="F3" s="11">
        <f>INDEX('Trasy-km'!$E:$E,MATCH(B3&amp;" – "&amp;C3,'Trasy-km'!$C:$C,0))</f>
        <v>0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11">
        <f>INDEX('Trasy-km'!$H:$H,MATCH(B3&amp;" – "&amp;C3,'Trasy-km'!$C:$C,0))</f>
        <v>0</v>
      </c>
      <c r="J3" s="7">
        <f>INDEX('Provozní dny'!$B:$B,MATCH(D3,'Provozní dny'!$A:$A,0))</f>
        <v>65</v>
      </c>
      <c r="K3" s="11">
        <f>E3*$J3</f>
        <v>1352</v>
      </c>
      <c r="L3" s="11">
        <f>F3*$J3</f>
        <v>0</v>
      </c>
      <c r="M3" s="11">
        <f>G3*$J3</f>
        <v>0</v>
      </c>
      <c r="N3" s="11">
        <f>H3*$J3</f>
        <v>0</v>
      </c>
      <c r="O3" s="15">
        <f>I3*$J3</f>
        <v>0</v>
      </c>
    </row>
    <row r="4" spans="1:15" x14ac:dyDescent="0.25">
      <c r="A4" s="16">
        <v>18392</v>
      </c>
      <c r="B4" s="6" t="s">
        <v>77</v>
      </c>
      <c r="C4" s="6" t="s">
        <v>78</v>
      </c>
      <c r="D4" s="6" t="s">
        <v>79</v>
      </c>
      <c r="E4" s="10">
        <f>INDEX('Trasy-km'!$D:$D,MATCH(B4&amp;" – "&amp;C4,'Trasy-km'!$C:$C,0))</f>
        <v>20.8</v>
      </c>
      <c r="F4" s="10">
        <f>INDEX('Trasy-km'!$E:$E,MATCH(B4&amp;" – "&amp;C4,'Trasy-km'!$C:$C,0))</f>
        <v>0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10">
        <f>INDEX('Trasy-km'!$H:$H,MATCH(B4&amp;" – "&amp;C4,'Trasy-km'!$C:$C,0))</f>
        <v>0</v>
      </c>
      <c r="J4" s="6">
        <f>INDEX('Provozní dny'!$B:$B,MATCH(D4,'Provozní dny'!$A:$A,0))</f>
        <v>65</v>
      </c>
      <c r="K4" s="10">
        <f t="shared" ref="K4:K8" si="0">E4*$J4</f>
        <v>1352</v>
      </c>
      <c r="L4" s="10">
        <f t="shared" ref="L4:L8" si="1">F4*$J4</f>
        <v>0</v>
      </c>
      <c r="M4" s="10">
        <f t="shared" ref="M4:M8" si="2">G4*$J4</f>
        <v>0</v>
      </c>
      <c r="N4" s="10">
        <f t="shared" ref="N4:N8" si="3">H4*$J4</f>
        <v>0</v>
      </c>
      <c r="O4" s="17">
        <f t="shared" ref="O4:O8" si="4">I4*$J4</f>
        <v>0</v>
      </c>
    </row>
    <row r="5" spans="1:15" x14ac:dyDescent="0.25">
      <c r="A5" s="16">
        <v>18394</v>
      </c>
      <c r="B5" s="6" t="s">
        <v>77</v>
      </c>
      <c r="C5" s="6" t="s">
        <v>78</v>
      </c>
      <c r="D5" s="6" t="s">
        <v>79</v>
      </c>
      <c r="E5" s="10">
        <f>INDEX('Trasy-km'!$D:$D,MATCH(B5&amp;" – "&amp;C5,'Trasy-km'!$C:$C,0))</f>
        <v>20.8</v>
      </c>
      <c r="F5" s="10">
        <f>INDEX('Trasy-km'!$E:$E,MATCH(B5&amp;" – "&amp;C5,'Trasy-km'!$C:$C,0))</f>
        <v>0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10">
        <f>INDEX('Trasy-km'!$H:$H,MATCH(B5&amp;" – "&amp;C5,'Trasy-km'!$C:$C,0))</f>
        <v>0</v>
      </c>
      <c r="J5" s="6">
        <f>INDEX('Provozní dny'!$B:$B,MATCH(D5,'Provozní dny'!$A:$A,0))</f>
        <v>65</v>
      </c>
      <c r="K5" s="10">
        <f t="shared" si="0"/>
        <v>1352</v>
      </c>
      <c r="L5" s="10">
        <f t="shared" si="1"/>
        <v>0</v>
      </c>
      <c r="M5" s="10">
        <f t="shared" si="2"/>
        <v>0</v>
      </c>
      <c r="N5" s="10">
        <f t="shared" si="3"/>
        <v>0</v>
      </c>
      <c r="O5" s="17">
        <f t="shared" si="4"/>
        <v>0</v>
      </c>
    </row>
    <row r="6" spans="1:15" x14ac:dyDescent="0.25">
      <c r="A6" s="16">
        <v>18391</v>
      </c>
      <c r="B6" s="6" t="s">
        <v>78</v>
      </c>
      <c r="C6" s="6" t="s">
        <v>77</v>
      </c>
      <c r="D6" s="6" t="s">
        <v>79</v>
      </c>
      <c r="E6" s="10">
        <f>INDEX('Trasy-km'!$D:$D,MATCH(B6&amp;" – "&amp;C6,'Trasy-km'!$C:$C,0))</f>
        <v>20.8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10">
        <f>INDEX('Trasy-km'!$H:$H,MATCH(B6&amp;" – "&amp;C6,'Trasy-km'!$C:$C,0))</f>
        <v>0</v>
      </c>
      <c r="J6" s="6">
        <f>INDEX('Provozní dny'!$B:$B,MATCH(D6,'Provozní dny'!$A:$A,0))</f>
        <v>65</v>
      </c>
      <c r="K6" s="10">
        <f t="shared" si="0"/>
        <v>1352</v>
      </c>
      <c r="L6" s="10">
        <f t="shared" si="1"/>
        <v>0</v>
      </c>
      <c r="M6" s="10">
        <f t="shared" si="2"/>
        <v>0</v>
      </c>
      <c r="N6" s="10">
        <f t="shared" si="3"/>
        <v>0</v>
      </c>
      <c r="O6" s="17">
        <f t="shared" si="4"/>
        <v>0</v>
      </c>
    </row>
    <row r="7" spans="1:15" x14ac:dyDescent="0.25">
      <c r="A7" s="16">
        <v>18393</v>
      </c>
      <c r="B7" s="6" t="s">
        <v>78</v>
      </c>
      <c r="C7" s="6" t="s">
        <v>77</v>
      </c>
      <c r="D7" s="6" t="s">
        <v>79</v>
      </c>
      <c r="E7" s="10">
        <f>INDEX('Trasy-km'!$D:$D,MATCH(B7&amp;" – "&amp;C7,'Trasy-km'!$C:$C,0))</f>
        <v>20.8</v>
      </c>
      <c r="F7" s="10">
        <f>INDEX('Trasy-km'!$E:$E,MATCH(B7&amp;" – "&amp;C7,'Trasy-km'!$C:$C,0))</f>
        <v>0</v>
      </c>
      <c r="G7" s="10">
        <f>INDEX('Trasy-km'!$F:$F,MATCH(B7&amp;" – "&amp;C7,'Trasy-km'!$C:$C,0))</f>
        <v>0</v>
      </c>
      <c r="H7" s="10">
        <f>INDEX('Trasy-km'!$G:$G,MATCH(B7&amp;" – "&amp;C7,'Trasy-km'!$C:$C,0))</f>
        <v>0</v>
      </c>
      <c r="I7" s="10">
        <f>INDEX('Trasy-km'!$H:$H,MATCH(B7&amp;" – "&amp;C7,'Trasy-km'!$C:$C,0))</f>
        <v>0</v>
      </c>
      <c r="J7" s="6">
        <f>INDEX('Provozní dny'!$B:$B,MATCH(D7,'Provozní dny'!$A:$A,0))</f>
        <v>65</v>
      </c>
      <c r="K7" s="10">
        <f t="shared" si="0"/>
        <v>1352</v>
      </c>
      <c r="L7" s="10">
        <f t="shared" si="1"/>
        <v>0</v>
      </c>
      <c r="M7" s="10">
        <f t="shared" si="2"/>
        <v>0</v>
      </c>
      <c r="N7" s="10">
        <f t="shared" si="3"/>
        <v>0</v>
      </c>
      <c r="O7" s="17">
        <f t="shared" si="4"/>
        <v>0</v>
      </c>
    </row>
    <row r="8" spans="1:15" ht="15.75" thickBot="1" x14ac:dyDescent="0.3">
      <c r="A8" s="18">
        <v>18395</v>
      </c>
      <c r="B8" s="19" t="s">
        <v>78</v>
      </c>
      <c r="C8" s="19" t="s">
        <v>77</v>
      </c>
      <c r="D8" s="19" t="s">
        <v>79</v>
      </c>
      <c r="E8" s="20">
        <f>INDEX('Trasy-km'!$D:$D,MATCH(B8&amp;" – "&amp;C8,'Trasy-km'!$C:$C,0))</f>
        <v>20.8</v>
      </c>
      <c r="F8" s="20">
        <f>INDEX('Trasy-km'!$E:$E,MATCH(B8&amp;" – "&amp;C8,'Trasy-km'!$C:$C,0))</f>
        <v>0</v>
      </c>
      <c r="G8" s="20">
        <f>INDEX('Trasy-km'!$F:$F,MATCH(B8&amp;" – "&amp;C8,'Trasy-km'!$C:$C,0))</f>
        <v>0</v>
      </c>
      <c r="H8" s="20">
        <f>INDEX('Trasy-km'!$G:$G,MATCH(B8&amp;" – "&amp;C8,'Trasy-km'!$C:$C,0))</f>
        <v>0</v>
      </c>
      <c r="I8" s="20">
        <f>INDEX('Trasy-km'!$H:$H,MATCH(B8&amp;" – "&amp;C8,'Trasy-km'!$C:$C,0))</f>
        <v>0</v>
      </c>
      <c r="J8" s="19">
        <f>INDEX('Provozní dny'!$B:$B,MATCH(D8,'Provozní dny'!$A:$A,0))</f>
        <v>65</v>
      </c>
      <c r="K8" s="20">
        <f t="shared" si="0"/>
        <v>1352</v>
      </c>
      <c r="L8" s="20">
        <f t="shared" si="1"/>
        <v>0</v>
      </c>
      <c r="M8" s="20">
        <f t="shared" si="2"/>
        <v>0</v>
      </c>
      <c r="N8" s="20">
        <f t="shared" si="3"/>
        <v>0</v>
      </c>
      <c r="O8" s="21">
        <f t="shared" si="4"/>
        <v>0</v>
      </c>
    </row>
  </sheetData>
  <mergeCells count="7">
    <mergeCell ref="K1:O1"/>
    <mergeCell ref="A1:A2"/>
    <mergeCell ref="B1:B2"/>
    <mergeCell ref="C1:C2"/>
    <mergeCell ref="D1:D2"/>
    <mergeCell ref="E1:I1"/>
    <mergeCell ref="J1:J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0"/>
  <sheetViews>
    <sheetView workbookViewId="0">
      <selection sqref="A1:A2"/>
    </sheetView>
  </sheetViews>
  <sheetFormatPr defaultRowHeight="15" x14ac:dyDescent="0.25"/>
  <cols>
    <col min="2" max="3" width="20.7109375" customWidth="1"/>
    <col min="5" max="9" width="9.42578125" style="2" customWidth="1"/>
    <col min="10" max="10" width="13.5703125" bestFit="1" customWidth="1"/>
    <col min="11" max="15" width="13" style="2" customWidth="1"/>
  </cols>
  <sheetData>
    <row r="1" spans="1:15" s="1" customFormat="1" x14ac:dyDescent="0.25">
      <c r="A1" s="52" t="s">
        <v>12</v>
      </c>
      <c r="B1" s="54" t="s">
        <v>0</v>
      </c>
      <c r="C1" s="54" t="s">
        <v>1</v>
      </c>
      <c r="D1" s="54" t="s">
        <v>13</v>
      </c>
      <c r="E1" s="50" t="s">
        <v>25</v>
      </c>
      <c r="F1" s="50"/>
      <c r="G1" s="50"/>
      <c r="H1" s="50"/>
      <c r="I1" s="50"/>
      <c r="J1" s="54" t="s">
        <v>14</v>
      </c>
      <c r="K1" s="50" t="s">
        <v>15</v>
      </c>
      <c r="L1" s="50"/>
      <c r="M1" s="50"/>
      <c r="N1" s="50"/>
      <c r="O1" s="51"/>
    </row>
    <row r="2" spans="1:15" s="1" customFormat="1" ht="15.75" thickBot="1" x14ac:dyDescent="0.3">
      <c r="A2" s="53"/>
      <c r="B2" s="55"/>
      <c r="C2" s="55"/>
      <c r="D2" s="55"/>
      <c r="E2" s="12" t="s">
        <v>26</v>
      </c>
      <c r="F2" s="12" t="s">
        <v>27</v>
      </c>
      <c r="G2" s="12" t="s">
        <v>42</v>
      </c>
      <c r="H2" s="12" t="s">
        <v>43</v>
      </c>
      <c r="I2" s="12" t="s">
        <v>57</v>
      </c>
      <c r="J2" s="55"/>
      <c r="K2" s="12" t="s">
        <v>26</v>
      </c>
      <c r="L2" s="12" t="s">
        <v>27</v>
      </c>
      <c r="M2" s="12" t="s">
        <v>42</v>
      </c>
      <c r="N2" s="12" t="s">
        <v>43</v>
      </c>
      <c r="O2" s="13" t="s">
        <v>57</v>
      </c>
    </row>
    <row r="3" spans="1:15" x14ac:dyDescent="0.25">
      <c r="A3" s="14">
        <v>24960</v>
      </c>
      <c r="B3" s="7" t="s">
        <v>80</v>
      </c>
      <c r="C3" s="7" t="s">
        <v>11</v>
      </c>
      <c r="D3" s="7" t="s">
        <v>16</v>
      </c>
      <c r="E3" s="11">
        <f>INDEX('Trasy-km'!$D:$D,MATCH(B3&amp;" – "&amp;C3,'Trasy-km'!$C:$C,0))</f>
        <v>24</v>
      </c>
      <c r="F3" s="11">
        <f>INDEX('Trasy-km'!$E:$E,MATCH(B3&amp;" – "&amp;C3,'Trasy-km'!$C:$C,0))</f>
        <v>0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11">
        <f>INDEX('Trasy-km'!$H:$H,MATCH(B3&amp;" – "&amp;C3,'Trasy-km'!$C:$C,0))</f>
        <v>0</v>
      </c>
      <c r="J3" s="7">
        <f>INDEX('Provozní dny'!$B:$B,MATCH(D3,'Provozní dny'!$A:$A,0))</f>
        <v>250</v>
      </c>
      <c r="K3" s="11">
        <f>E3*$J3</f>
        <v>6000</v>
      </c>
      <c r="L3" s="11">
        <f>F3*$J3</f>
        <v>0</v>
      </c>
      <c r="M3" s="11">
        <f>G3*$J3</f>
        <v>0</v>
      </c>
      <c r="N3" s="11">
        <f>H3*$J3</f>
        <v>0</v>
      </c>
      <c r="O3" s="15">
        <f>I3*$J3</f>
        <v>0</v>
      </c>
    </row>
    <row r="4" spans="1:15" x14ac:dyDescent="0.25">
      <c r="A4" s="16">
        <v>24962</v>
      </c>
      <c r="B4" s="6" t="s">
        <v>80</v>
      </c>
      <c r="C4" s="6" t="s">
        <v>11</v>
      </c>
      <c r="D4" s="6" t="s">
        <v>16</v>
      </c>
      <c r="E4" s="10">
        <f>INDEX('Trasy-km'!$D:$D,MATCH(B4&amp;" – "&amp;C4,'Trasy-km'!$C:$C,0))</f>
        <v>24</v>
      </c>
      <c r="F4" s="10">
        <f>INDEX('Trasy-km'!$E:$E,MATCH(B4&amp;" – "&amp;C4,'Trasy-km'!$C:$C,0))</f>
        <v>0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10">
        <f>INDEX('Trasy-km'!$H:$H,MATCH(B4&amp;" – "&amp;C4,'Trasy-km'!$C:$C,0))</f>
        <v>0</v>
      </c>
      <c r="J4" s="6">
        <f>INDEX('Provozní dny'!$B:$B,MATCH(D4,'Provozní dny'!$A:$A,0))</f>
        <v>250</v>
      </c>
      <c r="K4" s="10">
        <f t="shared" ref="K4:K20" si="0">E4*$J4</f>
        <v>6000</v>
      </c>
      <c r="L4" s="10">
        <f t="shared" ref="L4:L20" si="1">F4*$J4</f>
        <v>0</v>
      </c>
      <c r="M4" s="10">
        <f t="shared" ref="M4:M20" si="2">G4*$J4</f>
        <v>0</v>
      </c>
      <c r="N4" s="10">
        <f t="shared" ref="N4:N20" si="3">H4*$J4</f>
        <v>0</v>
      </c>
      <c r="O4" s="17">
        <f t="shared" ref="O4:O20" si="4">I4*$J4</f>
        <v>0</v>
      </c>
    </row>
    <row r="5" spans="1:15" x14ac:dyDescent="0.25">
      <c r="A5" s="16">
        <v>24964</v>
      </c>
      <c r="B5" s="6" t="s">
        <v>80</v>
      </c>
      <c r="C5" s="6" t="s">
        <v>11</v>
      </c>
      <c r="D5" s="6" t="s">
        <v>20</v>
      </c>
      <c r="E5" s="10">
        <f>INDEX('Trasy-km'!$D:$D,MATCH(B5&amp;" – "&amp;C5,'Trasy-km'!$C:$C,0))</f>
        <v>24</v>
      </c>
      <c r="F5" s="10">
        <f>INDEX('Trasy-km'!$E:$E,MATCH(B5&amp;" – "&amp;C5,'Trasy-km'!$C:$C,0))</f>
        <v>0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10">
        <f>INDEX('Trasy-km'!$H:$H,MATCH(B5&amp;" – "&amp;C5,'Trasy-km'!$C:$C,0))</f>
        <v>0</v>
      </c>
      <c r="J5" s="6">
        <f>INDEX('Provozní dny'!$B:$B,MATCH(D5,'Provozní dny'!$A:$A,0))</f>
        <v>115</v>
      </c>
      <c r="K5" s="10">
        <f t="shared" si="0"/>
        <v>2760</v>
      </c>
      <c r="L5" s="10">
        <f t="shared" si="1"/>
        <v>0</v>
      </c>
      <c r="M5" s="10">
        <f t="shared" si="2"/>
        <v>0</v>
      </c>
      <c r="N5" s="10">
        <f t="shared" si="3"/>
        <v>0</v>
      </c>
      <c r="O5" s="17">
        <f t="shared" si="4"/>
        <v>0</v>
      </c>
    </row>
    <row r="6" spans="1:15" x14ac:dyDescent="0.25">
      <c r="A6" s="16">
        <v>24966</v>
      </c>
      <c r="B6" s="6" t="s">
        <v>80</v>
      </c>
      <c r="C6" s="6" t="s">
        <v>11</v>
      </c>
      <c r="D6" s="6" t="s">
        <v>20</v>
      </c>
      <c r="E6" s="10">
        <f>INDEX('Trasy-km'!$D:$D,MATCH(B6&amp;" – "&amp;C6,'Trasy-km'!$C:$C,0))</f>
        <v>24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10">
        <f>INDEX('Trasy-km'!$H:$H,MATCH(B6&amp;" – "&amp;C6,'Trasy-km'!$C:$C,0))</f>
        <v>0</v>
      </c>
      <c r="J6" s="6">
        <f>INDEX('Provozní dny'!$B:$B,MATCH(D6,'Provozní dny'!$A:$A,0))</f>
        <v>115</v>
      </c>
      <c r="K6" s="10">
        <f t="shared" si="0"/>
        <v>2760</v>
      </c>
      <c r="L6" s="10">
        <f t="shared" si="1"/>
        <v>0</v>
      </c>
      <c r="M6" s="10">
        <f t="shared" si="2"/>
        <v>0</v>
      </c>
      <c r="N6" s="10">
        <f t="shared" si="3"/>
        <v>0</v>
      </c>
      <c r="O6" s="17">
        <f t="shared" si="4"/>
        <v>0</v>
      </c>
    </row>
    <row r="7" spans="1:15" x14ac:dyDescent="0.25">
      <c r="A7" s="16">
        <v>24968</v>
      </c>
      <c r="B7" s="6" t="s">
        <v>80</v>
      </c>
      <c r="C7" s="6" t="s">
        <v>11</v>
      </c>
      <c r="D7" s="6" t="s">
        <v>16</v>
      </c>
      <c r="E7" s="10">
        <f>INDEX('Trasy-km'!$D:$D,MATCH(B7&amp;" – "&amp;C7,'Trasy-km'!$C:$C,0))</f>
        <v>24</v>
      </c>
      <c r="F7" s="10">
        <f>INDEX('Trasy-km'!$E:$E,MATCH(B7&amp;" – "&amp;C7,'Trasy-km'!$C:$C,0))</f>
        <v>0</v>
      </c>
      <c r="G7" s="10">
        <f>INDEX('Trasy-km'!$F:$F,MATCH(B7&amp;" – "&amp;C7,'Trasy-km'!$C:$C,0))</f>
        <v>0</v>
      </c>
      <c r="H7" s="10">
        <f>INDEX('Trasy-km'!$G:$G,MATCH(B7&amp;" – "&amp;C7,'Trasy-km'!$C:$C,0))</f>
        <v>0</v>
      </c>
      <c r="I7" s="10">
        <f>INDEX('Trasy-km'!$H:$H,MATCH(B7&amp;" – "&amp;C7,'Trasy-km'!$C:$C,0))</f>
        <v>0</v>
      </c>
      <c r="J7" s="6">
        <f>INDEX('Provozní dny'!$B:$B,MATCH(D7,'Provozní dny'!$A:$A,0))</f>
        <v>250</v>
      </c>
      <c r="K7" s="10">
        <f t="shared" si="0"/>
        <v>6000</v>
      </c>
      <c r="L7" s="10">
        <f t="shared" si="1"/>
        <v>0</v>
      </c>
      <c r="M7" s="10">
        <f t="shared" si="2"/>
        <v>0</v>
      </c>
      <c r="N7" s="10">
        <f t="shared" si="3"/>
        <v>0</v>
      </c>
      <c r="O7" s="17">
        <f t="shared" si="4"/>
        <v>0</v>
      </c>
    </row>
    <row r="8" spans="1:15" x14ac:dyDescent="0.25">
      <c r="A8" s="16">
        <v>24970</v>
      </c>
      <c r="B8" s="6" t="s">
        <v>80</v>
      </c>
      <c r="C8" s="6" t="s">
        <v>11</v>
      </c>
      <c r="D8" s="6" t="s">
        <v>28</v>
      </c>
      <c r="E8" s="10">
        <f>INDEX('Trasy-km'!$D:$D,MATCH(B8&amp;" – "&amp;C8,'Trasy-km'!$C:$C,0))</f>
        <v>24</v>
      </c>
      <c r="F8" s="10">
        <f>INDEX('Trasy-km'!$E:$E,MATCH(B8&amp;" – "&amp;C8,'Trasy-km'!$C:$C,0))</f>
        <v>0</v>
      </c>
      <c r="G8" s="10">
        <f>INDEX('Trasy-km'!$F:$F,MATCH(B8&amp;" – "&amp;C8,'Trasy-km'!$C:$C,0))</f>
        <v>0</v>
      </c>
      <c r="H8" s="10">
        <f>INDEX('Trasy-km'!$G:$G,MATCH(B8&amp;" – "&amp;C8,'Trasy-km'!$C:$C,0))</f>
        <v>0</v>
      </c>
      <c r="I8" s="10">
        <f>INDEX('Trasy-km'!$H:$H,MATCH(B8&amp;" – "&amp;C8,'Trasy-km'!$C:$C,0))</f>
        <v>0</v>
      </c>
      <c r="J8" s="6">
        <f>INDEX('Provozní dny'!$B:$B,MATCH(D8,'Provozní dny'!$A:$A,0))</f>
        <v>365</v>
      </c>
      <c r="K8" s="10">
        <f t="shared" si="0"/>
        <v>8760</v>
      </c>
      <c r="L8" s="10">
        <f t="shared" si="1"/>
        <v>0</v>
      </c>
      <c r="M8" s="10">
        <f t="shared" si="2"/>
        <v>0</v>
      </c>
      <c r="N8" s="10">
        <f t="shared" si="3"/>
        <v>0</v>
      </c>
      <c r="O8" s="17">
        <f t="shared" si="4"/>
        <v>0</v>
      </c>
    </row>
    <row r="9" spans="1:15" x14ac:dyDescent="0.25">
      <c r="A9" s="16">
        <v>24972</v>
      </c>
      <c r="B9" s="6" t="s">
        <v>80</v>
      </c>
      <c r="C9" s="6" t="s">
        <v>11</v>
      </c>
      <c r="D9" s="6" t="s">
        <v>16</v>
      </c>
      <c r="E9" s="10">
        <f>INDEX('Trasy-km'!$D:$D,MATCH(B9&amp;" – "&amp;C9,'Trasy-km'!$C:$C,0))</f>
        <v>24</v>
      </c>
      <c r="F9" s="10">
        <f>INDEX('Trasy-km'!$E:$E,MATCH(B9&amp;" – "&amp;C9,'Trasy-km'!$C:$C,0))</f>
        <v>0</v>
      </c>
      <c r="G9" s="10">
        <f>INDEX('Trasy-km'!$F:$F,MATCH(B9&amp;" – "&amp;C9,'Trasy-km'!$C:$C,0))</f>
        <v>0</v>
      </c>
      <c r="H9" s="10">
        <f>INDEX('Trasy-km'!$G:$G,MATCH(B9&amp;" – "&amp;C9,'Trasy-km'!$C:$C,0))</f>
        <v>0</v>
      </c>
      <c r="I9" s="10">
        <f>INDEX('Trasy-km'!$H:$H,MATCH(B9&amp;" – "&amp;C9,'Trasy-km'!$C:$C,0))</f>
        <v>0</v>
      </c>
      <c r="J9" s="6">
        <f>INDEX('Provozní dny'!$B:$B,MATCH(D9,'Provozní dny'!$A:$A,0))</f>
        <v>250</v>
      </c>
      <c r="K9" s="10">
        <f t="shared" si="0"/>
        <v>6000</v>
      </c>
      <c r="L9" s="10">
        <f t="shared" si="1"/>
        <v>0</v>
      </c>
      <c r="M9" s="10">
        <f t="shared" si="2"/>
        <v>0</v>
      </c>
      <c r="N9" s="10">
        <f t="shared" si="3"/>
        <v>0</v>
      </c>
      <c r="O9" s="17">
        <f t="shared" si="4"/>
        <v>0</v>
      </c>
    </row>
    <row r="10" spans="1:15" x14ac:dyDescent="0.25">
      <c r="A10" s="16">
        <v>24974</v>
      </c>
      <c r="B10" s="6" t="s">
        <v>80</v>
      </c>
      <c r="C10" s="6" t="s">
        <v>11</v>
      </c>
      <c r="D10" s="6" t="s">
        <v>28</v>
      </c>
      <c r="E10" s="10">
        <f>INDEX('Trasy-km'!$D:$D,MATCH(B10&amp;" – "&amp;C10,'Trasy-km'!$C:$C,0))</f>
        <v>24</v>
      </c>
      <c r="F10" s="10">
        <f>INDEX('Trasy-km'!$E:$E,MATCH(B10&amp;" – "&amp;C10,'Trasy-km'!$C:$C,0))</f>
        <v>0</v>
      </c>
      <c r="G10" s="10">
        <f>INDEX('Trasy-km'!$F:$F,MATCH(B10&amp;" – "&amp;C10,'Trasy-km'!$C:$C,0))</f>
        <v>0</v>
      </c>
      <c r="H10" s="10">
        <f>INDEX('Trasy-km'!$G:$G,MATCH(B10&amp;" – "&amp;C10,'Trasy-km'!$C:$C,0))</f>
        <v>0</v>
      </c>
      <c r="I10" s="10">
        <f>INDEX('Trasy-km'!$H:$H,MATCH(B10&amp;" – "&amp;C10,'Trasy-km'!$C:$C,0))</f>
        <v>0</v>
      </c>
      <c r="J10" s="6">
        <f>INDEX('Provozní dny'!$B:$B,MATCH(D10,'Provozní dny'!$A:$A,0))</f>
        <v>365</v>
      </c>
      <c r="K10" s="10">
        <f t="shared" si="0"/>
        <v>8760</v>
      </c>
      <c r="L10" s="10">
        <f t="shared" si="1"/>
        <v>0</v>
      </c>
      <c r="M10" s="10">
        <f t="shared" si="2"/>
        <v>0</v>
      </c>
      <c r="N10" s="10">
        <f t="shared" si="3"/>
        <v>0</v>
      </c>
      <c r="O10" s="17">
        <f t="shared" si="4"/>
        <v>0</v>
      </c>
    </row>
    <row r="11" spans="1:15" x14ac:dyDescent="0.25">
      <c r="A11" s="16">
        <v>24976</v>
      </c>
      <c r="B11" s="6" t="s">
        <v>80</v>
      </c>
      <c r="C11" s="6" t="s">
        <v>11</v>
      </c>
      <c r="D11" s="6" t="s">
        <v>21</v>
      </c>
      <c r="E11" s="10">
        <f>INDEX('Trasy-km'!$D:$D,MATCH(B11&amp;" – "&amp;C11,'Trasy-km'!$C:$C,0))</f>
        <v>24</v>
      </c>
      <c r="F11" s="10">
        <f>INDEX('Trasy-km'!$E:$E,MATCH(B11&amp;" – "&amp;C11,'Trasy-km'!$C:$C,0))</f>
        <v>0</v>
      </c>
      <c r="G11" s="10">
        <f>INDEX('Trasy-km'!$F:$F,MATCH(B11&amp;" – "&amp;C11,'Trasy-km'!$C:$C,0))</f>
        <v>0</v>
      </c>
      <c r="H11" s="10">
        <f>INDEX('Trasy-km'!$G:$G,MATCH(B11&amp;" – "&amp;C11,'Trasy-km'!$C:$C,0))</f>
        <v>0</v>
      </c>
      <c r="I11" s="10">
        <f>INDEX('Trasy-km'!$H:$H,MATCH(B11&amp;" – "&amp;C11,'Trasy-km'!$C:$C,0))</f>
        <v>0</v>
      </c>
      <c r="J11" s="6">
        <f>INDEX('Provozní dny'!$B:$B,MATCH(D11,'Provozní dny'!$A:$A,0))</f>
        <v>310</v>
      </c>
      <c r="K11" s="10">
        <f t="shared" si="0"/>
        <v>7440</v>
      </c>
      <c r="L11" s="10">
        <f t="shared" si="1"/>
        <v>0</v>
      </c>
      <c r="M11" s="10">
        <f t="shared" si="2"/>
        <v>0</v>
      </c>
      <c r="N11" s="10">
        <f t="shared" si="3"/>
        <v>0</v>
      </c>
      <c r="O11" s="17">
        <f t="shared" si="4"/>
        <v>0</v>
      </c>
    </row>
    <row r="12" spans="1:15" x14ac:dyDescent="0.25">
      <c r="A12" s="16">
        <v>24961</v>
      </c>
      <c r="B12" s="6" t="s">
        <v>10</v>
      </c>
      <c r="C12" s="6" t="s">
        <v>80</v>
      </c>
      <c r="D12" s="6" t="s">
        <v>16</v>
      </c>
      <c r="E12" s="10">
        <f>INDEX('Trasy-km'!$D:$D,MATCH(B12&amp;" – "&amp;C12,'Trasy-km'!$C:$C,0))</f>
        <v>22.8</v>
      </c>
      <c r="F12" s="10">
        <f>INDEX('Trasy-km'!$E:$E,MATCH(B12&amp;" – "&amp;C12,'Trasy-km'!$C:$C,0))</f>
        <v>0</v>
      </c>
      <c r="G12" s="10">
        <f>INDEX('Trasy-km'!$F:$F,MATCH(B12&amp;" – "&amp;C12,'Trasy-km'!$C:$C,0))</f>
        <v>0</v>
      </c>
      <c r="H12" s="10">
        <f>INDEX('Trasy-km'!$G:$G,MATCH(B12&amp;" – "&amp;C12,'Trasy-km'!$C:$C,0))</f>
        <v>0</v>
      </c>
      <c r="I12" s="10">
        <f>INDEX('Trasy-km'!$H:$H,MATCH(B12&amp;" – "&amp;C12,'Trasy-km'!$C:$C,0))</f>
        <v>0</v>
      </c>
      <c r="J12" s="6">
        <f>INDEX('Provozní dny'!$B:$B,MATCH(D12,'Provozní dny'!$A:$A,0))</f>
        <v>250</v>
      </c>
      <c r="K12" s="10">
        <f t="shared" si="0"/>
        <v>5700</v>
      </c>
      <c r="L12" s="10">
        <f t="shared" si="1"/>
        <v>0</v>
      </c>
      <c r="M12" s="10">
        <f t="shared" si="2"/>
        <v>0</v>
      </c>
      <c r="N12" s="10">
        <f t="shared" si="3"/>
        <v>0</v>
      </c>
      <c r="O12" s="17">
        <f t="shared" si="4"/>
        <v>0</v>
      </c>
    </row>
    <row r="13" spans="1:15" x14ac:dyDescent="0.25">
      <c r="A13" s="16">
        <v>24963</v>
      </c>
      <c r="B13" s="6" t="s">
        <v>11</v>
      </c>
      <c r="C13" s="6" t="s">
        <v>80</v>
      </c>
      <c r="D13" s="6" t="s">
        <v>16</v>
      </c>
      <c r="E13" s="10">
        <f>INDEX('Trasy-km'!$D:$D,MATCH(B13&amp;" – "&amp;C13,'Trasy-km'!$C:$C,0))</f>
        <v>24</v>
      </c>
      <c r="F13" s="10">
        <f>INDEX('Trasy-km'!$E:$E,MATCH(B13&amp;" – "&amp;C13,'Trasy-km'!$C:$C,0))</f>
        <v>0</v>
      </c>
      <c r="G13" s="10">
        <f>INDEX('Trasy-km'!$F:$F,MATCH(B13&amp;" – "&amp;C13,'Trasy-km'!$C:$C,0))</f>
        <v>0</v>
      </c>
      <c r="H13" s="10">
        <f>INDEX('Trasy-km'!$G:$G,MATCH(B13&amp;" – "&amp;C13,'Trasy-km'!$C:$C,0))</f>
        <v>0</v>
      </c>
      <c r="I13" s="10">
        <f>INDEX('Trasy-km'!$H:$H,MATCH(B13&amp;" – "&amp;C13,'Trasy-km'!$C:$C,0))</f>
        <v>0</v>
      </c>
      <c r="J13" s="6">
        <f>INDEX('Provozní dny'!$B:$B,MATCH(D13,'Provozní dny'!$A:$A,0))</f>
        <v>250</v>
      </c>
      <c r="K13" s="10">
        <f t="shared" si="0"/>
        <v>6000</v>
      </c>
      <c r="L13" s="10">
        <f t="shared" si="1"/>
        <v>0</v>
      </c>
      <c r="M13" s="10">
        <f t="shared" si="2"/>
        <v>0</v>
      </c>
      <c r="N13" s="10">
        <f t="shared" si="3"/>
        <v>0</v>
      </c>
      <c r="O13" s="17">
        <f t="shared" si="4"/>
        <v>0</v>
      </c>
    </row>
    <row r="14" spans="1:15" x14ac:dyDescent="0.25">
      <c r="A14" s="16">
        <v>24965</v>
      </c>
      <c r="B14" s="6" t="s">
        <v>11</v>
      </c>
      <c r="C14" s="6" t="s">
        <v>80</v>
      </c>
      <c r="D14" s="6" t="s">
        <v>22</v>
      </c>
      <c r="E14" s="10">
        <f>INDEX('Trasy-km'!$D:$D,MATCH(B14&amp;" – "&amp;C14,'Trasy-km'!$C:$C,0))</f>
        <v>24</v>
      </c>
      <c r="F14" s="10">
        <f>INDEX('Trasy-km'!$E:$E,MATCH(B14&amp;" – "&amp;C14,'Trasy-km'!$C:$C,0))</f>
        <v>0</v>
      </c>
      <c r="G14" s="10">
        <f>INDEX('Trasy-km'!$F:$F,MATCH(B14&amp;" – "&amp;C14,'Trasy-km'!$C:$C,0))</f>
        <v>0</v>
      </c>
      <c r="H14" s="10">
        <f>INDEX('Trasy-km'!$G:$G,MATCH(B14&amp;" – "&amp;C14,'Trasy-km'!$C:$C,0))</f>
        <v>0</v>
      </c>
      <c r="I14" s="10">
        <f>INDEX('Trasy-km'!$H:$H,MATCH(B14&amp;" – "&amp;C14,'Trasy-km'!$C:$C,0))</f>
        <v>0</v>
      </c>
      <c r="J14" s="6">
        <f>INDEX('Provozní dny'!$B:$B,MATCH(D14,'Provozní dny'!$A:$A,0))</f>
        <v>55</v>
      </c>
      <c r="K14" s="10">
        <f t="shared" si="0"/>
        <v>1320</v>
      </c>
      <c r="L14" s="10">
        <f t="shared" si="1"/>
        <v>0</v>
      </c>
      <c r="M14" s="10">
        <f t="shared" si="2"/>
        <v>0</v>
      </c>
      <c r="N14" s="10">
        <f t="shared" si="3"/>
        <v>0</v>
      </c>
      <c r="O14" s="17">
        <f t="shared" si="4"/>
        <v>0</v>
      </c>
    </row>
    <row r="15" spans="1:15" x14ac:dyDescent="0.25">
      <c r="A15" s="16">
        <v>24967</v>
      </c>
      <c r="B15" s="6" t="s">
        <v>11</v>
      </c>
      <c r="C15" s="6" t="s">
        <v>80</v>
      </c>
      <c r="D15" s="6" t="s">
        <v>20</v>
      </c>
      <c r="E15" s="10">
        <f>INDEX('Trasy-km'!$D:$D,MATCH(B15&amp;" – "&amp;C15,'Trasy-km'!$C:$C,0))</f>
        <v>24</v>
      </c>
      <c r="F15" s="10">
        <f>INDEX('Trasy-km'!$E:$E,MATCH(B15&amp;" – "&amp;C15,'Trasy-km'!$C:$C,0))</f>
        <v>0</v>
      </c>
      <c r="G15" s="10">
        <f>INDEX('Trasy-km'!$F:$F,MATCH(B15&amp;" – "&amp;C15,'Trasy-km'!$C:$C,0))</f>
        <v>0</v>
      </c>
      <c r="H15" s="10">
        <f>INDEX('Trasy-km'!$G:$G,MATCH(B15&amp;" – "&amp;C15,'Trasy-km'!$C:$C,0))</f>
        <v>0</v>
      </c>
      <c r="I15" s="10">
        <f>INDEX('Trasy-km'!$H:$H,MATCH(B15&amp;" – "&amp;C15,'Trasy-km'!$C:$C,0))</f>
        <v>0</v>
      </c>
      <c r="J15" s="6">
        <f>INDEX('Provozní dny'!$B:$B,MATCH(D15,'Provozní dny'!$A:$A,0))</f>
        <v>115</v>
      </c>
      <c r="K15" s="10">
        <f t="shared" si="0"/>
        <v>2760</v>
      </c>
      <c r="L15" s="10">
        <f t="shared" si="1"/>
        <v>0</v>
      </c>
      <c r="M15" s="10">
        <f t="shared" si="2"/>
        <v>0</v>
      </c>
      <c r="N15" s="10">
        <f t="shared" si="3"/>
        <v>0</v>
      </c>
      <c r="O15" s="17">
        <f t="shared" si="4"/>
        <v>0</v>
      </c>
    </row>
    <row r="16" spans="1:15" x14ac:dyDescent="0.25">
      <c r="A16" s="16">
        <v>24969</v>
      </c>
      <c r="B16" s="6" t="s">
        <v>11</v>
      </c>
      <c r="C16" s="6" t="s">
        <v>80</v>
      </c>
      <c r="D16" s="6" t="s">
        <v>16</v>
      </c>
      <c r="E16" s="10">
        <f>INDEX('Trasy-km'!$D:$D,MATCH(B16&amp;" – "&amp;C16,'Trasy-km'!$C:$C,0))</f>
        <v>24</v>
      </c>
      <c r="F16" s="10">
        <f>INDEX('Trasy-km'!$E:$E,MATCH(B16&amp;" – "&amp;C16,'Trasy-km'!$C:$C,0))</f>
        <v>0</v>
      </c>
      <c r="G16" s="10">
        <f>INDEX('Trasy-km'!$F:$F,MATCH(B16&amp;" – "&amp;C16,'Trasy-km'!$C:$C,0))</f>
        <v>0</v>
      </c>
      <c r="H16" s="10">
        <f>INDEX('Trasy-km'!$G:$G,MATCH(B16&amp;" – "&amp;C16,'Trasy-km'!$C:$C,0))</f>
        <v>0</v>
      </c>
      <c r="I16" s="10">
        <f>INDEX('Trasy-km'!$H:$H,MATCH(B16&amp;" – "&amp;C16,'Trasy-km'!$C:$C,0))</f>
        <v>0</v>
      </c>
      <c r="J16" s="6">
        <f>INDEX('Provozní dny'!$B:$B,MATCH(D16,'Provozní dny'!$A:$A,0))</f>
        <v>250</v>
      </c>
      <c r="K16" s="10">
        <f t="shared" si="0"/>
        <v>6000</v>
      </c>
      <c r="L16" s="10">
        <f t="shared" si="1"/>
        <v>0</v>
      </c>
      <c r="M16" s="10">
        <f t="shared" si="2"/>
        <v>0</v>
      </c>
      <c r="N16" s="10">
        <f t="shared" si="3"/>
        <v>0</v>
      </c>
      <c r="O16" s="17">
        <f t="shared" si="4"/>
        <v>0</v>
      </c>
    </row>
    <row r="17" spans="1:15" x14ac:dyDescent="0.25">
      <c r="A17" s="16">
        <v>24971</v>
      </c>
      <c r="B17" s="6" t="s">
        <v>11</v>
      </c>
      <c r="C17" s="6" t="s">
        <v>80</v>
      </c>
      <c r="D17" s="6" t="s">
        <v>28</v>
      </c>
      <c r="E17" s="10">
        <f>INDEX('Trasy-km'!$D:$D,MATCH(B17&amp;" – "&amp;C17,'Trasy-km'!$C:$C,0))</f>
        <v>24</v>
      </c>
      <c r="F17" s="10">
        <f>INDEX('Trasy-km'!$E:$E,MATCH(B17&amp;" – "&amp;C17,'Trasy-km'!$C:$C,0))</f>
        <v>0</v>
      </c>
      <c r="G17" s="10">
        <f>INDEX('Trasy-km'!$F:$F,MATCH(B17&amp;" – "&amp;C17,'Trasy-km'!$C:$C,0))</f>
        <v>0</v>
      </c>
      <c r="H17" s="10">
        <f>INDEX('Trasy-km'!$G:$G,MATCH(B17&amp;" – "&amp;C17,'Trasy-km'!$C:$C,0))</f>
        <v>0</v>
      </c>
      <c r="I17" s="10">
        <f>INDEX('Trasy-km'!$H:$H,MATCH(B17&amp;" – "&amp;C17,'Trasy-km'!$C:$C,0))</f>
        <v>0</v>
      </c>
      <c r="J17" s="6">
        <f>INDEX('Provozní dny'!$B:$B,MATCH(D17,'Provozní dny'!$A:$A,0))</f>
        <v>365</v>
      </c>
      <c r="K17" s="10">
        <f t="shared" si="0"/>
        <v>8760</v>
      </c>
      <c r="L17" s="10">
        <f t="shared" si="1"/>
        <v>0</v>
      </c>
      <c r="M17" s="10">
        <f t="shared" si="2"/>
        <v>0</v>
      </c>
      <c r="N17" s="10">
        <f t="shared" si="3"/>
        <v>0</v>
      </c>
      <c r="O17" s="17">
        <f t="shared" si="4"/>
        <v>0</v>
      </c>
    </row>
    <row r="18" spans="1:15" x14ac:dyDescent="0.25">
      <c r="A18" s="16">
        <v>24973</v>
      </c>
      <c r="B18" s="6" t="s">
        <v>11</v>
      </c>
      <c r="C18" s="6" t="s">
        <v>80</v>
      </c>
      <c r="D18" s="6" t="s">
        <v>16</v>
      </c>
      <c r="E18" s="10">
        <f>INDEX('Trasy-km'!$D:$D,MATCH(B18&amp;" – "&amp;C18,'Trasy-km'!$C:$C,0))</f>
        <v>24</v>
      </c>
      <c r="F18" s="10">
        <f>INDEX('Trasy-km'!$E:$E,MATCH(B18&amp;" – "&amp;C18,'Trasy-km'!$C:$C,0))</f>
        <v>0</v>
      </c>
      <c r="G18" s="10">
        <f>INDEX('Trasy-km'!$F:$F,MATCH(B18&amp;" – "&amp;C18,'Trasy-km'!$C:$C,0))</f>
        <v>0</v>
      </c>
      <c r="H18" s="10">
        <f>INDEX('Trasy-km'!$G:$G,MATCH(B18&amp;" – "&amp;C18,'Trasy-km'!$C:$C,0))</f>
        <v>0</v>
      </c>
      <c r="I18" s="10">
        <f>INDEX('Trasy-km'!$H:$H,MATCH(B18&amp;" – "&amp;C18,'Trasy-km'!$C:$C,0))</f>
        <v>0</v>
      </c>
      <c r="J18" s="6">
        <f>INDEX('Provozní dny'!$B:$B,MATCH(D18,'Provozní dny'!$A:$A,0))</f>
        <v>250</v>
      </c>
      <c r="K18" s="10">
        <f t="shared" si="0"/>
        <v>6000</v>
      </c>
      <c r="L18" s="10">
        <f t="shared" si="1"/>
        <v>0</v>
      </c>
      <c r="M18" s="10">
        <f t="shared" si="2"/>
        <v>0</v>
      </c>
      <c r="N18" s="10">
        <f t="shared" si="3"/>
        <v>0</v>
      </c>
      <c r="O18" s="17">
        <f t="shared" si="4"/>
        <v>0</v>
      </c>
    </row>
    <row r="19" spans="1:15" x14ac:dyDescent="0.25">
      <c r="A19" s="16">
        <v>24975</v>
      </c>
      <c r="B19" s="6" t="s">
        <v>11</v>
      </c>
      <c r="C19" s="6" t="s">
        <v>80</v>
      </c>
      <c r="D19" s="6" t="s">
        <v>28</v>
      </c>
      <c r="E19" s="10">
        <f>INDEX('Trasy-km'!$D:$D,MATCH(B19&amp;" – "&amp;C19,'Trasy-km'!$C:$C,0))</f>
        <v>24</v>
      </c>
      <c r="F19" s="10">
        <f>INDEX('Trasy-km'!$E:$E,MATCH(B19&amp;" – "&amp;C19,'Trasy-km'!$C:$C,0))</f>
        <v>0</v>
      </c>
      <c r="G19" s="10">
        <f>INDEX('Trasy-km'!$F:$F,MATCH(B19&amp;" – "&amp;C19,'Trasy-km'!$C:$C,0))</f>
        <v>0</v>
      </c>
      <c r="H19" s="10">
        <f>INDEX('Trasy-km'!$G:$G,MATCH(B19&amp;" – "&amp;C19,'Trasy-km'!$C:$C,0))</f>
        <v>0</v>
      </c>
      <c r="I19" s="10">
        <f>INDEX('Trasy-km'!$H:$H,MATCH(B19&amp;" – "&amp;C19,'Trasy-km'!$C:$C,0))</f>
        <v>0</v>
      </c>
      <c r="J19" s="6">
        <f>INDEX('Provozní dny'!$B:$B,MATCH(D19,'Provozní dny'!$A:$A,0))</f>
        <v>365</v>
      </c>
      <c r="K19" s="10">
        <f t="shared" si="0"/>
        <v>8760</v>
      </c>
      <c r="L19" s="10">
        <f t="shared" si="1"/>
        <v>0</v>
      </c>
      <c r="M19" s="10">
        <f t="shared" si="2"/>
        <v>0</v>
      </c>
      <c r="N19" s="10">
        <f t="shared" si="3"/>
        <v>0</v>
      </c>
      <c r="O19" s="17">
        <f t="shared" si="4"/>
        <v>0</v>
      </c>
    </row>
    <row r="20" spans="1:15" ht="15.75" thickBot="1" x14ac:dyDescent="0.3">
      <c r="A20" s="18">
        <v>24977</v>
      </c>
      <c r="B20" s="19" t="s">
        <v>11</v>
      </c>
      <c r="C20" s="19" t="s">
        <v>80</v>
      </c>
      <c r="D20" s="19" t="s">
        <v>28</v>
      </c>
      <c r="E20" s="20">
        <f>INDEX('Trasy-km'!$D:$D,MATCH(B20&amp;" – "&amp;C20,'Trasy-km'!$C:$C,0))</f>
        <v>24</v>
      </c>
      <c r="F20" s="20">
        <f>INDEX('Trasy-km'!$E:$E,MATCH(B20&amp;" – "&amp;C20,'Trasy-km'!$C:$C,0))</f>
        <v>0</v>
      </c>
      <c r="G20" s="20">
        <f>INDEX('Trasy-km'!$F:$F,MATCH(B20&amp;" – "&amp;C20,'Trasy-km'!$C:$C,0))</f>
        <v>0</v>
      </c>
      <c r="H20" s="20">
        <f>INDEX('Trasy-km'!$G:$G,MATCH(B20&amp;" – "&amp;C20,'Trasy-km'!$C:$C,0))</f>
        <v>0</v>
      </c>
      <c r="I20" s="20">
        <f>INDEX('Trasy-km'!$H:$H,MATCH(B20&amp;" – "&amp;C20,'Trasy-km'!$C:$C,0))</f>
        <v>0</v>
      </c>
      <c r="J20" s="19">
        <f>INDEX('Provozní dny'!$B:$B,MATCH(D20,'Provozní dny'!$A:$A,0))</f>
        <v>365</v>
      </c>
      <c r="K20" s="20">
        <f t="shared" si="0"/>
        <v>8760</v>
      </c>
      <c r="L20" s="20">
        <f t="shared" si="1"/>
        <v>0</v>
      </c>
      <c r="M20" s="20">
        <f t="shared" si="2"/>
        <v>0</v>
      </c>
      <c r="N20" s="20">
        <f t="shared" si="3"/>
        <v>0</v>
      </c>
      <c r="O20" s="21">
        <f t="shared" si="4"/>
        <v>0</v>
      </c>
    </row>
  </sheetData>
  <mergeCells count="7">
    <mergeCell ref="K1:O1"/>
    <mergeCell ref="A1:A2"/>
    <mergeCell ref="B1:B2"/>
    <mergeCell ref="C1:C2"/>
    <mergeCell ref="D1:D2"/>
    <mergeCell ref="E1:I1"/>
    <mergeCell ref="J1:J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3"/>
  <sheetViews>
    <sheetView tabSelected="1" zoomScaleNormal="100" workbookViewId="0">
      <selection activeCell="U8" sqref="U8"/>
    </sheetView>
  </sheetViews>
  <sheetFormatPr defaultRowHeight="15" x14ac:dyDescent="0.25"/>
  <cols>
    <col min="1" max="1" width="9.7109375" style="4" bestFit="1" customWidth="1"/>
    <col min="2" max="2" width="20.7109375" style="4" customWidth="1"/>
    <col min="3" max="14" width="10.42578125" customWidth="1"/>
  </cols>
  <sheetData>
    <row r="1" spans="1:14" x14ac:dyDescent="0.25">
      <c r="A1" s="58" t="s">
        <v>29</v>
      </c>
      <c r="B1" s="60" t="s">
        <v>30</v>
      </c>
      <c r="C1" s="54" t="s">
        <v>85</v>
      </c>
      <c r="D1" s="54"/>
      <c r="E1" s="54"/>
      <c r="F1" s="54"/>
      <c r="G1" s="54"/>
      <c r="H1" s="54"/>
      <c r="I1" s="54" t="s">
        <v>86</v>
      </c>
      <c r="J1" s="54"/>
      <c r="K1" s="56"/>
      <c r="L1" s="56"/>
      <c r="M1" s="56"/>
      <c r="N1" s="57"/>
    </row>
    <row r="2" spans="1:14" s="4" customFormat="1" ht="15.75" thickBot="1" x14ac:dyDescent="0.3">
      <c r="A2" s="59"/>
      <c r="B2" s="61"/>
      <c r="C2" s="8" t="s">
        <v>26</v>
      </c>
      <c r="D2" s="8" t="s">
        <v>27</v>
      </c>
      <c r="E2" s="8" t="s">
        <v>42</v>
      </c>
      <c r="F2" s="8" t="s">
        <v>43</v>
      </c>
      <c r="G2" s="8" t="s">
        <v>57</v>
      </c>
      <c r="H2" s="8" t="s">
        <v>31</v>
      </c>
      <c r="I2" s="8" t="s">
        <v>26</v>
      </c>
      <c r="J2" s="8" t="s">
        <v>27</v>
      </c>
      <c r="K2" s="22" t="s">
        <v>42</v>
      </c>
      <c r="L2" s="22" t="s">
        <v>43</v>
      </c>
      <c r="M2" s="22" t="s">
        <v>57</v>
      </c>
      <c r="N2" s="9" t="s">
        <v>31</v>
      </c>
    </row>
    <row r="3" spans="1:14" x14ac:dyDescent="0.25">
      <c r="A3" s="74" t="s">
        <v>62</v>
      </c>
      <c r="B3" s="26" t="s">
        <v>66</v>
      </c>
      <c r="C3" s="32">
        <f>SUM('DMU120-250+256'!K:K)</f>
        <v>487417</v>
      </c>
      <c r="D3" s="32">
        <f>SUM('DMU120-250+256'!L:L)</f>
        <v>0</v>
      </c>
      <c r="E3" s="32">
        <f>SUM('DMU120-250+256'!M:M)</f>
        <v>0</v>
      </c>
      <c r="F3" s="32">
        <f>SUM('DMU120-250+256'!N:N)</f>
        <v>0</v>
      </c>
      <c r="G3" s="33">
        <f>SUM('DMU120-250+256'!O:O)</f>
        <v>201330</v>
      </c>
      <c r="H3" s="34">
        <f t="shared" ref="H3" si="0">SUM(C3:G3)</f>
        <v>688747</v>
      </c>
      <c r="I3" s="62">
        <f t="shared" ref="I3" si="1">SUM(C3:C5)</f>
        <v>683157</v>
      </c>
      <c r="J3" s="62">
        <f t="shared" ref="J3" si="2">SUM(D3:D5)</f>
        <v>0</v>
      </c>
      <c r="K3" s="62">
        <f t="shared" ref="K3" si="3">SUM(E3:E5)</f>
        <v>0</v>
      </c>
      <c r="L3" s="62">
        <f t="shared" ref="L3" si="4">SUM(F3:F5)</f>
        <v>0</v>
      </c>
      <c r="M3" s="62">
        <f t="shared" ref="M3" si="5">SUM(G3:G5)</f>
        <v>208460</v>
      </c>
      <c r="N3" s="65">
        <f t="shared" ref="N3" si="6">SUM(H3:H5)</f>
        <v>891617</v>
      </c>
    </row>
    <row r="4" spans="1:14" x14ac:dyDescent="0.25">
      <c r="A4" s="75"/>
      <c r="B4" s="27">
        <v>237</v>
      </c>
      <c r="C4" s="35">
        <f>SUM('DMU120-257'!K:K)</f>
        <v>50400</v>
      </c>
      <c r="D4" s="35">
        <f>SUM('DMU120-257'!L:L)</f>
        <v>0</v>
      </c>
      <c r="E4" s="35">
        <f>SUM('DMU120-257'!M:M)</f>
        <v>0</v>
      </c>
      <c r="F4" s="35">
        <f>SUM('DMU120-257'!N:N)</f>
        <v>0</v>
      </c>
      <c r="G4" s="36">
        <f>SUM('DMU120-257'!O:O)</f>
        <v>0</v>
      </c>
      <c r="H4" s="37">
        <f t="shared" ref="H4" si="7">SUM(C4:G4)</f>
        <v>50400</v>
      </c>
      <c r="I4" s="63"/>
      <c r="J4" s="63"/>
      <c r="K4" s="63"/>
      <c r="L4" s="63"/>
      <c r="M4" s="63"/>
      <c r="N4" s="66"/>
    </row>
    <row r="5" spans="1:14" ht="15.75" thickBot="1" x14ac:dyDescent="0.3">
      <c r="A5" s="76"/>
      <c r="B5" s="28" t="s">
        <v>69</v>
      </c>
      <c r="C5" s="38">
        <f>SUM('DMU120-240+241'!K:K)</f>
        <v>145340</v>
      </c>
      <c r="D5" s="38">
        <f>SUM('DMU120-240+241'!L:L)</f>
        <v>0</v>
      </c>
      <c r="E5" s="38">
        <f>SUM('DMU120-240+241'!M:M)</f>
        <v>0</v>
      </c>
      <c r="F5" s="38">
        <f>SUM('DMU120-240+241'!N:N)</f>
        <v>0</v>
      </c>
      <c r="G5" s="39">
        <f>SUM('DMU120-240+241'!O:O)</f>
        <v>7130</v>
      </c>
      <c r="H5" s="40">
        <f t="shared" ref="H5" si="8">SUM(C5:G5)</f>
        <v>152470</v>
      </c>
      <c r="I5" s="64"/>
      <c r="J5" s="64"/>
      <c r="K5" s="64"/>
      <c r="L5" s="64"/>
      <c r="M5" s="64"/>
      <c r="N5" s="67"/>
    </row>
    <row r="6" spans="1:14" x14ac:dyDescent="0.25">
      <c r="A6" s="74" t="s">
        <v>70</v>
      </c>
      <c r="B6" s="23">
        <v>224</v>
      </c>
      <c r="C6" s="41">
        <f>SUM('DMU70-224'!K:K)</f>
        <v>522749.5</v>
      </c>
      <c r="D6" s="32">
        <f>SUM('DMU70-224'!L:L)</f>
        <v>0</v>
      </c>
      <c r="E6" s="32">
        <f>SUM('DMU70-224'!M:M)</f>
        <v>171600</v>
      </c>
      <c r="F6" s="32">
        <f>SUM('DMU70-224'!N:N)</f>
        <v>0</v>
      </c>
      <c r="G6" s="33">
        <f>SUM('DMU70-224'!O:O)</f>
        <v>0</v>
      </c>
      <c r="H6" s="34">
        <f t="shared" ref="H6" si="9">SUM(C6:G6)</f>
        <v>694349.5</v>
      </c>
      <c r="I6" s="68">
        <f t="shared" ref="I6:N6" si="10">SUM(C6:C10)</f>
        <v>1289883.5</v>
      </c>
      <c r="J6" s="68">
        <f t="shared" si="10"/>
        <v>0</v>
      </c>
      <c r="K6" s="68">
        <f t="shared" si="10"/>
        <v>171600</v>
      </c>
      <c r="L6" s="68">
        <f t="shared" si="10"/>
        <v>0</v>
      </c>
      <c r="M6" s="68">
        <f t="shared" si="10"/>
        <v>254659.5</v>
      </c>
      <c r="N6" s="71">
        <f t="shared" si="10"/>
        <v>1716143</v>
      </c>
    </row>
    <row r="7" spans="1:14" x14ac:dyDescent="0.25">
      <c r="A7" s="75"/>
      <c r="B7" s="5">
        <v>240</v>
      </c>
      <c r="C7" s="42">
        <f>SUM('DMU70-240'!K:K)</f>
        <v>392495</v>
      </c>
      <c r="D7" s="35">
        <f>SUM('DMU70-240'!L:L)</f>
        <v>0</v>
      </c>
      <c r="E7" s="35">
        <f>SUM('DMU70-240'!M:M)</f>
        <v>0</v>
      </c>
      <c r="F7" s="35">
        <f>SUM('DMU70-240'!N:N)</f>
        <v>0</v>
      </c>
      <c r="G7" s="36">
        <f>SUM('DMU70-240'!O:O)</f>
        <v>4489.5</v>
      </c>
      <c r="H7" s="37">
        <f t="shared" ref="H7" si="11">SUM(C7:G7)</f>
        <v>396984.5</v>
      </c>
      <c r="I7" s="69"/>
      <c r="J7" s="69"/>
      <c r="K7" s="69"/>
      <c r="L7" s="69"/>
      <c r="M7" s="69"/>
      <c r="N7" s="72"/>
    </row>
    <row r="8" spans="1:14" x14ac:dyDescent="0.25">
      <c r="A8" s="75"/>
      <c r="B8" s="5">
        <v>241</v>
      </c>
      <c r="C8" s="42">
        <f>SUM('DMU70-241'!K:K)</f>
        <v>257987</v>
      </c>
      <c r="D8" s="35">
        <f>SUM('DMU70-241'!L:L)</f>
        <v>0</v>
      </c>
      <c r="E8" s="35">
        <f>SUM('DMU70-241'!M:M)</f>
        <v>0</v>
      </c>
      <c r="F8" s="35">
        <f>SUM('DMU70-241'!N:N)</f>
        <v>0</v>
      </c>
      <c r="G8" s="36">
        <f>SUM('DMU70-241'!O:O)</f>
        <v>250170</v>
      </c>
      <c r="H8" s="37">
        <f t="shared" ref="H8" si="12">SUM(C8:G8)</f>
        <v>508157</v>
      </c>
      <c r="I8" s="69"/>
      <c r="J8" s="69"/>
      <c r="K8" s="69"/>
      <c r="L8" s="69"/>
      <c r="M8" s="69"/>
      <c r="N8" s="72"/>
    </row>
    <row r="9" spans="1:14" x14ac:dyDescent="0.25">
      <c r="A9" s="75"/>
      <c r="B9" s="5">
        <v>243</v>
      </c>
      <c r="C9" s="42">
        <f>SUM('DMU70-243'!K:K)</f>
        <v>8112</v>
      </c>
      <c r="D9" s="35">
        <f>SUM('DMU70-243'!L:L)</f>
        <v>0</v>
      </c>
      <c r="E9" s="35">
        <f>SUM('DMU70-243'!M:M)</f>
        <v>0</v>
      </c>
      <c r="F9" s="35">
        <f>SUM('DMU70-243'!N:N)</f>
        <v>0</v>
      </c>
      <c r="G9" s="36">
        <f>SUM('DMU70-243'!O:O)</f>
        <v>0</v>
      </c>
      <c r="H9" s="37">
        <f t="shared" ref="H9" si="13">SUM(C9:G9)</f>
        <v>8112</v>
      </c>
      <c r="I9" s="69"/>
      <c r="J9" s="69"/>
      <c r="K9" s="69"/>
      <c r="L9" s="69"/>
      <c r="M9" s="69"/>
      <c r="N9" s="72"/>
    </row>
    <row r="10" spans="1:14" ht="15.75" thickBot="1" x14ac:dyDescent="0.3">
      <c r="A10" s="76"/>
      <c r="B10" s="24">
        <v>257</v>
      </c>
      <c r="C10" s="43">
        <f>SUM('DMU70-257'!K:K)</f>
        <v>108540</v>
      </c>
      <c r="D10" s="44">
        <f>SUM('DMU70-257'!L:L)</f>
        <v>0</v>
      </c>
      <c r="E10" s="44">
        <f>SUM('DMU70-257'!M:M)</f>
        <v>0</v>
      </c>
      <c r="F10" s="44">
        <f>SUM('DMU70-257'!N:N)</f>
        <v>0</v>
      </c>
      <c r="G10" s="45">
        <f>SUM('DMU70-257'!O:O)</f>
        <v>0</v>
      </c>
      <c r="H10" s="46">
        <f t="shared" ref="H10" si="14">SUM(C10:G10)</f>
        <v>108540</v>
      </c>
      <c r="I10" s="70"/>
      <c r="J10" s="70"/>
      <c r="K10" s="70"/>
      <c r="L10" s="70"/>
      <c r="M10" s="70"/>
      <c r="N10" s="73"/>
    </row>
    <row r="11" spans="1:14" x14ac:dyDescent="0.25">
      <c r="A11" s="29" t="s">
        <v>83</v>
      </c>
      <c r="C11" s="47">
        <f t="shared" ref="C11:H11" si="15">SUM(C3:C10)</f>
        <v>1973040.5</v>
      </c>
      <c r="D11" s="47">
        <f t="shared" si="15"/>
        <v>0</v>
      </c>
      <c r="E11" s="47">
        <f t="shared" si="15"/>
        <v>171600</v>
      </c>
      <c r="F11" s="47">
        <f t="shared" si="15"/>
        <v>0</v>
      </c>
      <c r="G11" s="47">
        <f t="shared" si="15"/>
        <v>463119.5</v>
      </c>
      <c r="H11" s="47">
        <f t="shared" si="15"/>
        <v>2607760</v>
      </c>
      <c r="I11" s="47">
        <f>SUM(I3:I10)</f>
        <v>1973040.5</v>
      </c>
      <c r="J11" s="47">
        <f t="shared" ref="J11:N11" si="16">SUM(J3:J10)</f>
        <v>0</v>
      </c>
      <c r="K11" s="47">
        <f t="shared" si="16"/>
        <v>171600</v>
      </c>
      <c r="L11" s="47">
        <f t="shared" si="16"/>
        <v>0</v>
      </c>
      <c r="M11" s="47">
        <f t="shared" si="16"/>
        <v>463119.5</v>
      </c>
      <c r="N11" s="47">
        <f t="shared" si="16"/>
        <v>2607760</v>
      </c>
    </row>
    <row r="12" spans="1:14" ht="15.75" thickBot="1" x14ac:dyDescent="0.3"/>
    <row r="13" spans="1:14" x14ac:dyDescent="0.25">
      <c r="A13" s="58" t="s">
        <v>29</v>
      </c>
      <c r="B13" s="60" t="s">
        <v>30</v>
      </c>
      <c r="C13" s="54" t="s">
        <v>87</v>
      </c>
      <c r="D13" s="54"/>
      <c r="E13" s="54"/>
      <c r="F13" s="54"/>
      <c r="G13" s="54"/>
      <c r="H13" s="54"/>
      <c r="I13" s="54" t="s">
        <v>88</v>
      </c>
      <c r="J13" s="54"/>
      <c r="K13" s="56"/>
      <c r="L13" s="56"/>
      <c r="M13" s="56"/>
      <c r="N13" s="57"/>
    </row>
    <row r="14" spans="1:14" ht="15.75" thickBot="1" x14ac:dyDescent="0.3">
      <c r="A14" s="59"/>
      <c r="B14" s="61"/>
      <c r="C14" s="8" t="s">
        <v>26</v>
      </c>
      <c r="D14" s="8" t="s">
        <v>27</v>
      </c>
      <c r="E14" s="8" t="s">
        <v>42</v>
      </c>
      <c r="F14" s="8" t="s">
        <v>43</v>
      </c>
      <c r="G14" s="8" t="s">
        <v>57</v>
      </c>
      <c r="H14" s="8" t="s">
        <v>31</v>
      </c>
      <c r="I14" s="8" t="s">
        <v>26</v>
      </c>
      <c r="J14" s="8" t="s">
        <v>27</v>
      </c>
      <c r="K14" s="22" t="s">
        <v>42</v>
      </c>
      <c r="L14" s="22" t="s">
        <v>43</v>
      </c>
      <c r="M14" s="22" t="s">
        <v>57</v>
      </c>
      <c r="N14" s="9" t="s">
        <v>31</v>
      </c>
    </row>
    <row r="15" spans="1:14" x14ac:dyDescent="0.25">
      <c r="A15" s="74" t="s">
        <v>62</v>
      </c>
      <c r="B15" s="26" t="s">
        <v>66</v>
      </c>
      <c r="C15" s="32">
        <f>C3*110</f>
        <v>53615870</v>
      </c>
      <c r="D15" s="32">
        <f>D3*110</f>
        <v>0</v>
      </c>
      <c r="E15" s="32">
        <f t="shared" ref="E15:F15" si="17">E3*110</f>
        <v>0</v>
      </c>
      <c r="F15" s="32">
        <f t="shared" si="17"/>
        <v>0</v>
      </c>
      <c r="G15" s="33">
        <f>G3*110</f>
        <v>22146300</v>
      </c>
      <c r="H15" s="34">
        <f t="shared" ref="H15:H22" si="18">SUM(C15:G15)</f>
        <v>75762170</v>
      </c>
      <c r="I15" s="62">
        <f t="shared" ref="I15" si="19">SUM(C15:C17)</f>
        <v>75147270</v>
      </c>
      <c r="J15" s="62">
        <f t="shared" ref="J15" si="20">SUM(D15:D17)</f>
        <v>0</v>
      </c>
      <c r="K15" s="62">
        <f t="shared" ref="K15" si="21">SUM(E15:E17)</f>
        <v>0</v>
      </c>
      <c r="L15" s="62">
        <f t="shared" ref="L15" si="22">SUM(F15:F17)</f>
        <v>0</v>
      </c>
      <c r="M15" s="62">
        <f t="shared" ref="M15" si="23">SUM(G15:G17)</f>
        <v>22930600</v>
      </c>
      <c r="N15" s="65">
        <f t="shared" ref="N15" si="24">SUM(H15:H17)</f>
        <v>98077870</v>
      </c>
    </row>
    <row r="16" spans="1:14" x14ac:dyDescent="0.25">
      <c r="A16" s="75"/>
      <c r="B16" s="27">
        <v>237</v>
      </c>
      <c r="C16" s="35">
        <f>C4*110</f>
        <v>5544000</v>
      </c>
      <c r="D16" s="35">
        <f t="shared" ref="D16:F17" si="25">D4*110</f>
        <v>0</v>
      </c>
      <c r="E16" s="35">
        <f t="shared" si="25"/>
        <v>0</v>
      </c>
      <c r="F16" s="35">
        <f t="shared" si="25"/>
        <v>0</v>
      </c>
      <c r="G16" s="36">
        <f>G4*110</f>
        <v>0</v>
      </c>
      <c r="H16" s="37">
        <f t="shared" si="18"/>
        <v>5544000</v>
      </c>
      <c r="I16" s="63"/>
      <c r="J16" s="63"/>
      <c r="K16" s="63"/>
      <c r="L16" s="63"/>
      <c r="M16" s="63"/>
      <c r="N16" s="66"/>
    </row>
    <row r="17" spans="1:14" ht="15.75" thickBot="1" x14ac:dyDescent="0.3">
      <c r="A17" s="76"/>
      <c r="B17" s="28" t="s">
        <v>69</v>
      </c>
      <c r="C17" s="38">
        <f>C5*110</f>
        <v>15987400</v>
      </c>
      <c r="D17" s="38">
        <f t="shared" si="25"/>
        <v>0</v>
      </c>
      <c r="E17" s="38">
        <f t="shared" si="25"/>
        <v>0</v>
      </c>
      <c r="F17" s="38">
        <f t="shared" si="25"/>
        <v>0</v>
      </c>
      <c r="G17" s="39">
        <f>G5*110</f>
        <v>784300</v>
      </c>
      <c r="H17" s="40">
        <f t="shared" si="18"/>
        <v>16771700</v>
      </c>
      <c r="I17" s="64"/>
      <c r="J17" s="64"/>
      <c r="K17" s="64"/>
      <c r="L17" s="64"/>
      <c r="M17" s="64"/>
      <c r="N17" s="67"/>
    </row>
    <row r="18" spans="1:14" x14ac:dyDescent="0.25">
      <c r="A18" s="74" t="s">
        <v>70</v>
      </c>
      <c r="B18" s="23">
        <v>224</v>
      </c>
      <c r="C18" s="41">
        <f>C6*70</f>
        <v>36592465</v>
      </c>
      <c r="D18" s="32">
        <f t="shared" ref="D18:G18" si="26">D6*70</f>
        <v>0</v>
      </c>
      <c r="E18" s="32">
        <f t="shared" si="26"/>
        <v>12012000</v>
      </c>
      <c r="F18" s="32">
        <f t="shared" si="26"/>
        <v>0</v>
      </c>
      <c r="G18" s="33">
        <f t="shared" si="26"/>
        <v>0</v>
      </c>
      <c r="H18" s="34">
        <f t="shared" si="18"/>
        <v>48604465</v>
      </c>
      <c r="I18" s="68">
        <f t="shared" ref="I18" si="27">SUM(C18:C22)</f>
        <v>90291845</v>
      </c>
      <c r="J18" s="68">
        <f t="shared" ref="J18" si="28">SUM(D18:D22)</f>
        <v>0</v>
      </c>
      <c r="K18" s="68">
        <f t="shared" ref="K18" si="29">SUM(E18:E22)</f>
        <v>12012000</v>
      </c>
      <c r="L18" s="68">
        <f t="shared" ref="L18" si="30">SUM(F18:F22)</f>
        <v>0</v>
      </c>
      <c r="M18" s="68">
        <f t="shared" ref="M18" si="31">SUM(G18:G22)</f>
        <v>17826165</v>
      </c>
      <c r="N18" s="71">
        <f t="shared" ref="N18" si="32">SUM(H18:H22)</f>
        <v>120130010</v>
      </c>
    </row>
    <row r="19" spans="1:14" x14ac:dyDescent="0.25">
      <c r="A19" s="75"/>
      <c r="B19" s="5">
        <v>240</v>
      </c>
      <c r="C19" s="42">
        <f t="shared" ref="C19:G19" si="33">C7*70</f>
        <v>27474650</v>
      </c>
      <c r="D19" s="35">
        <f t="shared" si="33"/>
        <v>0</v>
      </c>
      <c r="E19" s="35">
        <f t="shared" si="33"/>
        <v>0</v>
      </c>
      <c r="F19" s="35">
        <f t="shared" si="33"/>
        <v>0</v>
      </c>
      <c r="G19" s="36">
        <f t="shared" si="33"/>
        <v>314265</v>
      </c>
      <c r="H19" s="37">
        <f t="shared" si="18"/>
        <v>27788915</v>
      </c>
      <c r="I19" s="69"/>
      <c r="J19" s="69"/>
      <c r="K19" s="69"/>
      <c r="L19" s="69"/>
      <c r="M19" s="69"/>
      <c r="N19" s="72"/>
    </row>
    <row r="20" spans="1:14" x14ac:dyDescent="0.25">
      <c r="A20" s="75"/>
      <c r="B20" s="5">
        <v>241</v>
      </c>
      <c r="C20" s="42">
        <f t="shared" ref="C20:G20" si="34">C8*70</f>
        <v>18059090</v>
      </c>
      <c r="D20" s="35">
        <f t="shared" si="34"/>
        <v>0</v>
      </c>
      <c r="E20" s="35">
        <f t="shared" si="34"/>
        <v>0</v>
      </c>
      <c r="F20" s="35">
        <f t="shared" si="34"/>
        <v>0</v>
      </c>
      <c r="G20" s="36">
        <f t="shared" si="34"/>
        <v>17511900</v>
      </c>
      <c r="H20" s="37">
        <f t="shared" si="18"/>
        <v>35570990</v>
      </c>
      <c r="I20" s="69"/>
      <c r="J20" s="69"/>
      <c r="K20" s="69"/>
      <c r="L20" s="69"/>
      <c r="M20" s="69"/>
      <c r="N20" s="72"/>
    </row>
    <row r="21" spans="1:14" x14ac:dyDescent="0.25">
      <c r="A21" s="75"/>
      <c r="B21" s="5">
        <v>243</v>
      </c>
      <c r="C21" s="42">
        <f t="shared" ref="C21:G21" si="35">C9*70</f>
        <v>567840</v>
      </c>
      <c r="D21" s="35">
        <f t="shared" si="35"/>
        <v>0</v>
      </c>
      <c r="E21" s="35">
        <f t="shared" si="35"/>
        <v>0</v>
      </c>
      <c r="F21" s="35">
        <f t="shared" si="35"/>
        <v>0</v>
      </c>
      <c r="G21" s="36">
        <f t="shared" si="35"/>
        <v>0</v>
      </c>
      <c r="H21" s="37">
        <f t="shared" si="18"/>
        <v>567840</v>
      </c>
      <c r="I21" s="69"/>
      <c r="J21" s="69"/>
      <c r="K21" s="69"/>
      <c r="L21" s="69"/>
      <c r="M21" s="69"/>
      <c r="N21" s="72"/>
    </row>
    <row r="22" spans="1:14" ht="15.75" thickBot="1" x14ac:dyDescent="0.3">
      <c r="A22" s="76"/>
      <c r="B22" s="24">
        <v>257</v>
      </c>
      <c r="C22" s="43">
        <f t="shared" ref="C22:G22" si="36">C10*70</f>
        <v>7597800</v>
      </c>
      <c r="D22" s="44">
        <f t="shared" si="36"/>
        <v>0</v>
      </c>
      <c r="E22" s="44">
        <f t="shared" si="36"/>
        <v>0</v>
      </c>
      <c r="F22" s="44">
        <f t="shared" si="36"/>
        <v>0</v>
      </c>
      <c r="G22" s="45">
        <f t="shared" si="36"/>
        <v>0</v>
      </c>
      <c r="H22" s="46">
        <f t="shared" si="18"/>
        <v>7597800</v>
      </c>
      <c r="I22" s="70"/>
      <c r="J22" s="70"/>
      <c r="K22" s="70"/>
      <c r="L22" s="70"/>
      <c r="M22" s="70"/>
      <c r="N22" s="73"/>
    </row>
    <row r="23" spans="1:14" x14ac:dyDescent="0.25">
      <c r="C23" s="47">
        <f t="shared" ref="C23:H23" si="37">SUM(C15:C22)</f>
        <v>165439115</v>
      </c>
      <c r="D23" s="47">
        <f t="shared" si="37"/>
        <v>0</v>
      </c>
      <c r="E23" s="47">
        <f t="shared" si="37"/>
        <v>12012000</v>
      </c>
      <c r="F23" s="47">
        <f t="shared" si="37"/>
        <v>0</v>
      </c>
      <c r="G23" s="47">
        <f t="shared" si="37"/>
        <v>40756765</v>
      </c>
      <c r="H23" s="47">
        <f t="shared" si="37"/>
        <v>218207880</v>
      </c>
      <c r="I23" s="47">
        <f>SUM(I15:I22)</f>
        <v>165439115</v>
      </c>
      <c r="J23" s="47">
        <f t="shared" ref="J23:N23" si="38">SUM(J15:J22)</f>
        <v>0</v>
      </c>
      <c r="K23" s="47">
        <f t="shared" si="38"/>
        <v>12012000</v>
      </c>
      <c r="L23" s="47">
        <f t="shared" si="38"/>
        <v>0</v>
      </c>
      <c r="M23" s="47">
        <f t="shared" si="38"/>
        <v>40756765</v>
      </c>
      <c r="N23" s="47">
        <f t="shared" si="38"/>
        <v>218207880</v>
      </c>
    </row>
  </sheetData>
  <mergeCells count="36">
    <mergeCell ref="N18:N22"/>
    <mergeCell ref="I18:I22"/>
    <mergeCell ref="J18:J22"/>
    <mergeCell ref="K18:K22"/>
    <mergeCell ref="L18:L22"/>
    <mergeCell ref="M18:M22"/>
    <mergeCell ref="I13:N13"/>
    <mergeCell ref="I15:I17"/>
    <mergeCell ref="J15:J17"/>
    <mergeCell ref="K15:K17"/>
    <mergeCell ref="L15:L17"/>
    <mergeCell ref="M15:M17"/>
    <mergeCell ref="N15:N17"/>
    <mergeCell ref="C13:H13"/>
    <mergeCell ref="A13:A14"/>
    <mergeCell ref="B13:B14"/>
    <mergeCell ref="A15:A17"/>
    <mergeCell ref="A18:A22"/>
    <mergeCell ref="M6:M10"/>
    <mergeCell ref="N6:N10"/>
    <mergeCell ref="A3:A5"/>
    <mergeCell ref="I3:I5"/>
    <mergeCell ref="J3:J5"/>
    <mergeCell ref="K3:K5"/>
    <mergeCell ref="L3:L5"/>
    <mergeCell ref="A6:A10"/>
    <mergeCell ref="I6:I10"/>
    <mergeCell ref="J6:J10"/>
    <mergeCell ref="K6:K10"/>
    <mergeCell ref="L6:L10"/>
    <mergeCell ref="C1:H1"/>
    <mergeCell ref="I1:N1"/>
    <mergeCell ref="A1:A2"/>
    <mergeCell ref="B1:B2"/>
    <mergeCell ref="M3:M5"/>
    <mergeCell ref="N3:N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H16 H18:H2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defaultRowHeight="15" x14ac:dyDescent="0.25"/>
  <cols>
    <col min="1" max="1" width="8.7109375" bestFit="1" customWidth="1"/>
    <col min="2" max="2" width="13.5703125" bestFit="1" customWidth="1"/>
  </cols>
  <sheetData>
    <row r="1" spans="1:2" x14ac:dyDescent="0.25">
      <c r="A1" s="1" t="s">
        <v>19</v>
      </c>
      <c r="B1" s="1" t="s">
        <v>14</v>
      </c>
    </row>
    <row r="2" spans="1:2" x14ac:dyDescent="0.25">
      <c r="A2" t="s">
        <v>16</v>
      </c>
      <c r="B2">
        <v>250</v>
      </c>
    </row>
    <row r="3" spans="1:2" x14ac:dyDescent="0.25">
      <c r="A3" t="s">
        <v>20</v>
      </c>
      <c r="B3">
        <v>115</v>
      </c>
    </row>
    <row r="4" spans="1:2" x14ac:dyDescent="0.25">
      <c r="A4" t="s">
        <v>9</v>
      </c>
      <c r="B4">
        <v>305</v>
      </c>
    </row>
    <row r="5" spans="1:2" x14ac:dyDescent="0.25">
      <c r="A5" t="s">
        <v>21</v>
      </c>
      <c r="B5">
        <v>310</v>
      </c>
    </row>
    <row r="6" spans="1:2" x14ac:dyDescent="0.25">
      <c r="A6" t="s">
        <v>22</v>
      </c>
      <c r="B6">
        <v>55</v>
      </c>
    </row>
    <row r="7" spans="1:2" x14ac:dyDescent="0.25">
      <c r="A7" t="s">
        <v>23</v>
      </c>
      <c r="B7">
        <v>60</v>
      </c>
    </row>
    <row r="8" spans="1:2" x14ac:dyDescent="0.25">
      <c r="A8" t="s">
        <v>24</v>
      </c>
      <c r="B8">
        <v>60</v>
      </c>
    </row>
    <row r="9" spans="1:2" x14ac:dyDescent="0.25">
      <c r="A9" t="s">
        <v>28</v>
      </c>
      <c r="B9">
        <v>365</v>
      </c>
    </row>
    <row r="10" spans="1:2" x14ac:dyDescent="0.25">
      <c r="A10" t="s">
        <v>49</v>
      </c>
      <c r="B10">
        <v>55</v>
      </c>
    </row>
    <row r="11" spans="1:2" x14ac:dyDescent="0.25">
      <c r="A11" t="s">
        <v>50</v>
      </c>
      <c r="B11">
        <v>170</v>
      </c>
    </row>
    <row r="12" spans="1:2" x14ac:dyDescent="0.25">
      <c r="A12" t="s">
        <v>61</v>
      </c>
      <c r="B12">
        <v>115</v>
      </c>
    </row>
    <row r="13" spans="1:2" x14ac:dyDescent="0.25">
      <c r="A13" t="s">
        <v>68</v>
      </c>
      <c r="B13">
        <v>195</v>
      </c>
    </row>
    <row r="14" spans="1:2" x14ac:dyDescent="0.25">
      <c r="A14" t="s">
        <v>79</v>
      </c>
      <c r="B14">
        <v>65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"/>
  <sheetViews>
    <sheetView workbookViewId="0">
      <selection sqref="A1:A2"/>
    </sheetView>
  </sheetViews>
  <sheetFormatPr defaultRowHeight="15" x14ac:dyDescent="0.25"/>
  <cols>
    <col min="2" max="3" width="20.7109375" customWidth="1"/>
    <col min="5" max="9" width="9.42578125" style="2" customWidth="1"/>
    <col min="10" max="10" width="13.5703125" bestFit="1" customWidth="1"/>
    <col min="11" max="15" width="13" style="2" customWidth="1"/>
  </cols>
  <sheetData>
    <row r="1" spans="1:15" s="1" customFormat="1" x14ac:dyDescent="0.25">
      <c r="A1" s="48" t="s">
        <v>12</v>
      </c>
      <c r="B1" s="48" t="s">
        <v>0</v>
      </c>
      <c r="C1" s="48" t="s">
        <v>1</v>
      </c>
      <c r="D1" s="48" t="s">
        <v>13</v>
      </c>
      <c r="E1" s="49" t="s">
        <v>25</v>
      </c>
      <c r="F1" s="49"/>
      <c r="G1" s="49"/>
      <c r="H1" s="49"/>
      <c r="I1" s="49"/>
      <c r="J1" s="48" t="s">
        <v>14</v>
      </c>
      <c r="K1" s="49" t="s">
        <v>15</v>
      </c>
      <c r="L1" s="49"/>
      <c r="M1" s="49"/>
      <c r="N1" s="49"/>
      <c r="O1" s="49"/>
    </row>
    <row r="2" spans="1:15" s="1" customFormat="1" x14ac:dyDescent="0.25">
      <c r="A2" s="48"/>
      <c r="B2" s="48"/>
      <c r="C2" s="48"/>
      <c r="D2" s="48"/>
      <c r="E2" s="25" t="s">
        <v>26</v>
      </c>
      <c r="F2" s="25" t="s">
        <v>27</v>
      </c>
      <c r="G2" s="25" t="s">
        <v>42</v>
      </c>
      <c r="H2" s="25" t="s">
        <v>43</v>
      </c>
      <c r="I2" s="25" t="s">
        <v>57</v>
      </c>
      <c r="J2" s="48"/>
      <c r="K2" s="25" t="s">
        <v>26</v>
      </c>
      <c r="L2" s="25" t="s">
        <v>27</v>
      </c>
      <c r="M2" s="25" t="s">
        <v>42</v>
      </c>
      <c r="N2" s="25" t="s">
        <v>43</v>
      </c>
      <c r="O2" s="25" t="s">
        <v>57</v>
      </c>
    </row>
    <row r="3" spans="1:15" x14ac:dyDescent="0.25">
      <c r="D3" t="s">
        <v>16</v>
      </c>
      <c r="E3" s="2" t="e">
        <f>INDEX('Trasy-km'!$D:$D,MATCH(B3&amp;" – "&amp;C3,'Trasy-km'!$C:$C,0))</f>
        <v>#N/A</v>
      </c>
      <c r="F3" s="2" t="e">
        <f>INDEX('Trasy-km'!$E:$E,MATCH(B3&amp;" – "&amp;C3,'Trasy-km'!$C:$C,0))</f>
        <v>#N/A</v>
      </c>
      <c r="G3" s="2" t="e">
        <f>INDEX('Trasy-km'!$F:$F,MATCH(B3&amp;" – "&amp;C3,'Trasy-km'!$C:$C,0))</f>
        <v>#N/A</v>
      </c>
      <c r="H3" s="2" t="e">
        <f>INDEX('Trasy-km'!$G:$G,MATCH(B3&amp;" – "&amp;C3,'Trasy-km'!$C:$C,0))</f>
        <v>#N/A</v>
      </c>
      <c r="I3" s="2" t="e">
        <f>INDEX('Trasy-km'!$H:$H,MATCH(B3&amp;" – "&amp;C3,'Trasy-km'!$C:$C,0))</f>
        <v>#N/A</v>
      </c>
      <c r="J3">
        <f>INDEX('Provozní dny'!$B:$B,MATCH(D3,'Provozní dny'!$A:$A,0))</f>
        <v>250</v>
      </c>
      <c r="K3" s="2" t="e">
        <f>E3*$J3</f>
        <v>#N/A</v>
      </c>
      <c r="L3" s="2" t="e">
        <f>F3*$J3</f>
        <v>#N/A</v>
      </c>
      <c r="M3" s="2" t="e">
        <f>G3*$J3</f>
        <v>#N/A</v>
      </c>
      <c r="N3" s="2" t="e">
        <f>H3*$J3</f>
        <v>#N/A</v>
      </c>
      <c r="O3" s="2" t="e">
        <f>I3*$J3</f>
        <v>#N/A</v>
      </c>
    </row>
  </sheetData>
  <mergeCells count="7">
    <mergeCell ref="C1:C2"/>
    <mergeCell ref="D1:D2"/>
    <mergeCell ref="B1:B2"/>
    <mergeCell ref="A1:A2"/>
    <mergeCell ref="K1:O1"/>
    <mergeCell ref="E1:I1"/>
    <mergeCell ref="J1:J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0"/>
  <sheetViews>
    <sheetView workbookViewId="0">
      <selection sqref="A1:A2"/>
    </sheetView>
  </sheetViews>
  <sheetFormatPr defaultRowHeight="15" x14ac:dyDescent="0.25"/>
  <cols>
    <col min="2" max="3" width="22" customWidth="1"/>
    <col min="5" max="9" width="9.42578125" style="2" customWidth="1"/>
    <col min="10" max="10" width="13.5703125" bestFit="1" customWidth="1"/>
    <col min="11" max="15" width="13" style="2" customWidth="1"/>
  </cols>
  <sheetData>
    <row r="1" spans="1:15" s="1" customFormat="1" x14ac:dyDescent="0.25">
      <c r="A1" s="52" t="s">
        <v>12</v>
      </c>
      <c r="B1" s="54" t="s">
        <v>0</v>
      </c>
      <c r="C1" s="54" t="s">
        <v>1</v>
      </c>
      <c r="D1" s="54" t="s">
        <v>13</v>
      </c>
      <c r="E1" s="50" t="s">
        <v>25</v>
      </c>
      <c r="F1" s="50"/>
      <c r="G1" s="50"/>
      <c r="H1" s="50"/>
      <c r="I1" s="50"/>
      <c r="J1" s="54" t="s">
        <v>14</v>
      </c>
      <c r="K1" s="50" t="s">
        <v>15</v>
      </c>
      <c r="L1" s="50"/>
      <c r="M1" s="50"/>
      <c r="N1" s="50"/>
      <c r="O1" s="51"/>
    </row>
    <row r="2" spans="1:15" s="1" customFormat="1" ht="15.75" thickBot="1" x14ac:dyDescent="0.3">
      <c r="A2" s="53"/>
      <c r="B2" s="55"/>
      <c r="C2" s="55"/>
      <c r="D2" s="55"/>
      <c r="E2" s="12" t="s">
        <v>26</v>
      </c>
      <c r="F2" s="12" t="s">
        <v>27</v>
      </c>
      <c r="G2" s="12" t="s">
        <v>42</v>
      </c>
      <c r="H2" s="12" t="s">
        <v>43</v>
      </c>
      <c r="I2" s="12" t="s">
        <v>57</v>
      </c>
      <c r="J2" s="55"/>
      <c r="K2" s="12" t="s">
        <v>26</v>
      </c>
      <c r="L2" s="12" t="s">
        <v>27</v>
      </c>
      <c r="M2" s="12" t="s">
        <v>42</v>
      </c>
      <c r="N2" s="12" t="s">
        <v>43</v>
      </c>
      <c r="O2" s="13" t="s">
        <v>57</v>
      </c>
    </row>
    <row r="3" spans="1:15" x14ac:dyDescent="0.25">
      <c r="A3" s="14">
        <v>8740</v>
      </c>
      <c r="B3" s="7" t="s">
        <v>63</v>
      </c>
      <c r="C3" s="7" t="s">
        <v>6</v>
      </c>
      <c r="D3" s="7" t="s">
        <v>16</v>
      </c>
      <c r="E3" s="11">
        <f>INDEX('Trasy-km'!$D:$D,MATCH(B3&amp;" – "&amp;C3,'Trasy-km'!$C:$C,0))</f>
        <v>28.8</v>
      </c>
      <c r="F3" s="11">
        <f>INDEX('Trasy-km'!$E:$E,MATCH(B3&amp;" – "&amp;C3,'Trasy-km'!$C:$C,0))</f>
        <v>0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11">
        <f>INDEX('Trasy-km'!$H:$H,MATCH(B3&amp;" – "&amp;C3,'Trasy-km'!$C:$C,0))</f>
        <v>3.6</v>
      </c>
      <c r="J3" s="7">
        <f>INDEX('Provozní dny'!$B:$B,MATCH(D3,'Provozní dny'!$A:$A,0))</f>
        <v>250</v>
      </c>
      <c r="K3" s="11">
        <f t="shared" ref="K3:K32" si="0">E3*$J3</f>
        <v>7200</v>
      </c>
      <c r="L3" s="11">
        <f t="shared" ref="L3:L32" si="1">F3*$J3</f>
        <v>0</v>
      </c>
      <c r="M3" s="11">
        <f t="shared" ref="M3:M32" si="2">G3*$J3</f>
        <v>0</v>
      </c>
      <c r="N3" s="11">
        <f t="shared" ref="N3:N32" si="3">H3*$J3</f>
        <v>0</v>
      </c>
      <c r="O3" s="15">
        <f t="shared" ref="O3:O32" si="4">I3*$J3</f>
        <v>900</v>
      </c>
    </row>
    <row r="4" spans="1:15" x14ac:dyDescent="0.25">
      <c r="A4" s="16">
        <v>8740</v>
      </c>
      <c r="B4" s="6" t="s">
        <v>6</v>
      </c>
      <c r="C4" s="6" t="s">
        <v>5</v>
      </c>
      <c r="D4" s="6" t="s">
        <v>9</v>
      </c>
      <c r="E4" s="10">
        <f>INDEX('Trasy-km'!$D:$D,MATCH(B4&amp;" – "&amp;C4,'Trasy-km'!$C:$C,0))</f>
        <v>45.7</v>
      </c>
      <c r="F4" s="10">
        <f>INDEX('Trasy-km'!$E:$E,MATCH(B4&amp;" – "&amp;C4,'Trasy-km'!$C:$C,0))</f>
        <v>0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10">
        <f>INDEX('Trasy-km'!$H:$H,MATCH(B4&amp;" – "&amp;C4,'Trasy-km'!$C:$C,0))</f>
        <v>0</v>
      </c>
      <c r="J4" s="6">
        <f>INDEX('Provozní dny'!$B:$B,MATCH(D4,'Provozní dny'!$A:$A,0))</f>
        <v>305</v>
      </c>
      <c r="K4" s="10">
        <f t="shared" si="0"/>
        <v>13938.5</v>
      </c>
      <c r="L4" s="10">
        <f t="shared" si="1"/>
        <v>0</v>
      </c>
      <c r="M4" s="10">
        <f t="shared" si="2"/>
        <v>0</v>
      </c>
      <c r="N4" s="10">
        <f t="shared" si="3"/>
        <v>0</v>
      </c>
      <c r="O4" s="17">
        <f t="shared" si="4"/>
        <v>0</v>
      </c>
    </row>
    <row r="5" spans="1:15" x14ac:dyDescent="0.25">
      <c r="A5" s="16">
        <v>14930</v>
      </c>
      <c r="B5" s="6" t="s">
        <v>64</v>
      </c>
      <c r="C5" s="6" t="s">
        <v>63</v>
      </c>
      <c r="D5" s="6" t="s">
        <v>16</v>
      </c>
      <c r="E5" s="10">
        <f>INDEX('Trasy-km'!$D:$D,MATCH(B5&amp;" – "&amp;C5,'Trasy-km'!$C:$C,0))</f>
        <v>0</v>
      </c>
      <c r="F5" s="10">
        <f>INDEX('Trasy-km'!$E:$E,MATCH(B5&amp;" – "&amp;C5,'Trasy-km'!$C:$C,0))</f>
        <v>0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10">
        <f>INDEX('Trasy-km'!$H:$H,MATCH(B5&amp;" – "&amp;C5,'Trasy-km'!$C:$C,0))</f>
        <v>15.4</v>
      </c>
      <c r="J5" s="6">
        <f>INDEX('Provozní dny'!$B:$B,MATCH(D5,'Provozní dny'!$A:$A,0))</f>
        <v>250</v>
      </c>
      <c r="K5" s="10">
        <f t="shared" si="0"/>
        <v>0</v>
      </c>
      <c r="L5" s="10">
        <f t="shared" si="1"/>
        <v>0</v>
      </c>
      <c r="M5" s="10">
        <f t="shared" si="2"/>
        <v>0</v>
      </c>
      <c r="N5" s="10">
        <f t="shared" si="3"/>
        <v>0</v>
      </c>
      <c r="O5" s="17">
        <f t="shared" si="4"/>
        <v>3850</v>
      </c>
    </row>
    <row r="6" spans="1:15" x14ac:dyDescent="0.25">
      <c r="A6" s="16">
        <v>8742</v>
      </c>
      <c r="B6" s="6" t="s">
        <v>64</v>
      </c>
      <c r="C6" s="6" t="s">
        <v>63</v>
      </c>
      <c r="D6" s="6" t="s">
        <v>9</v>
      </c>
      <c r="E6" s="10">
        <f>INDEX('Trasy-km'!$D:$D,MATCH(B6&amp;" – "&amp;C6,'Trasy-km'!$C:$C,0))</f>
        <v>0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10">
        <f>INDEX('Trasy-km'!$H:$H,MATCH(B6&amp;" – "&amp;C6,'Trasy-km'!$C:$C,0))</f>
        <v>15.4</v>
      </c>
      <c r="J6" s="6">
        <f>INDEX('Provozní dny'!$B:$B,MATCH(D6,'Provozní dny'!$A:$A,0))</f>
        <v>305</v>
      </c>
      <c r="K6" s="10">
        <f t="shared" si="0"/>
        <v>0</v>
      </c>
      <c r="L6" s="10">
        <f t="shared" si="1"/>
        <v>0</v>
      </c>
      <c r="M6" s="10">
        <f t="shared" si="2"/>
        <v>0</v>
      </c>
      <c r="N6" s="10">
        <f t="shared" si="3"/>
        <v>0</v>
      </c>
      <c r="O6" s="17">
        <f t="shared" si="4"/>
        <v>4697</v>
      </c>
    </row>
    <row r="7" spans="1:15" x14ac:dyDescent="0.25">
      <c r="A7" s="16">
        <v>8742</v>
      </c>
      <c r="B7" s="6" t="s">
        <v>63</v>
      </c>
      <c r="C7" s="6" t="s">
        <v>5</v>
      </c>
      <c r="D7" s="6" t="s">
        <v>28</v>
      </c>
      <c r="E7" s="10">
        <f>INDEX('Trasy-km'!$D:$D,MATCH(B7&amp;" – "&amp;C7,'Trasy-km'!$C:$C,0))</f>
        <v>74.5</v>
      </c>
      <c r="F7" s="10">
        <f>INDEX('Trasy-km'!$E:$E,MATCH(B7&amp;" – "&amp;C7,'Trasy-km'!$C:$C,0))</f>
        <v>0</v>
      </c>
      <c r="G7" s="10">
        <f>INDEX('Trasy-km'!$F:$F,MATCH(B7&amp;" – "&amp;C7,'Trasy-km'!$C:$C,0))</f>
        <v>0</v>
      </c>
      <c r="H7" s="10">
        <f>INDEX('Trasy-km'!$G:$G,MATCH(B7&amp;" – "&amp;C7,'Trasy-km'!$C:$C,0))</f>
        <v>0</v>
      </c>
      <c r="I7" s="10">
        <f>INDEX('Trasy-km'!$H:$H,MATCH(B7&amp;" – "&amp;C7,'Trasy-km'!$C:$C,0))</f>
        <v>3.6</v>
      </c>
      <c r="J7" s="6">
        <f>INDEX('Provozní dny'!$B:$B,MATCH(D7,'Provozní dny'!$A:$A,0))</f>
        <v>365</v>
      </c>
      <c r="K7" s="10">
        <f t="shared" si="0"/>
        <v>27192.5</v>
      </c>
      <c r="L7" s="10">
        <f t="shared" si="1"/>
        <v>0</v>
      </c>
      <c r="M7" s="10">
        <f t="shared" si="2"/>
        <v>0</v>
      </c>
      <c r="N7" s="10">
        <f t="shared" si="3"/>
        <v>0</v>
      </c>
      <c r="O7" s="17">
        <f t="shared" si="4"/>
        <v>1314</v>
      </c>
    </row>
    <row r="8" spans="1:15" x14ac:dyDescent="0.25">
      <c r="A8" s="16">
        <v>14932</v>
      </c>
      <c r="B8" s="6" t="s">
        <v>64</v>
      </c>
      <c r="C8" s="6" t="s">
        <v>63</v>
      </c>
      <c r="D8" s="6" t="s">
        <v>16</v>
      </c>
      <c r="E8" s="10">
        <f>INDEX('Trasy-km'!$D:$D,MATCH(B8&amp;" – "&amp;C8,'Trasy-km'!$C:$C,0))</f>
        <v>0</v>
      </c>
      <c r="F8" s="10">
        <f>INDEX('Trasy-km'!$E:$E,MATCH(B8&amp;" – "&amp;C8,'Trasy-km'!$C:$C,0))</f>
        <v>0</v>
      </c>
      <c r="G8" s="10">
        <f>INDEX('Trasy-km'!$F:$F,MATCH(B8&amp;" – "&amp;C8,'Trasy-km'!$C:$C,0))</f>
        <v>0</v>
      </c>
      <c r="H8" s="10">
        <f>INDEX('Trasy-km'!$G:$G,MATCH(B8&amp;" – "&amp;C8,'Trasy-km'!$C:$C,0))</f>
        <v>0</v>
      </c>
      <c r="I8" s="10">
        <f>INDEX('Trasy-km'!$H:$H,MATCH(B8&amp;" – "&amp;C8,'Trasy-km'!$C:$C,0))</f>
        <v>15.4</v>
      </c>
      <c r="J8" s="6">
        <f>INDEX('Provozní dny'!$B:$B,MATCH(D8,'Provozní dny'!$A:$A,0))</f>
        <v>250</v>
      </c>
      <c r="K8" s="10">
        <f t="shared" si="0"/>
        <v>0</v>
      </c>
      <c r="L8" s="10">
        <f t="shared" si="1"/>
        <v>0</v>
      </c>
      <c r="M8" s="10">
        <f t="shared" si="2"/>
        <v>0</v>
      </c>
      <c r="N8" s="10">
        <f t="shared" si="3"/>
        <v>0</v>
      </c>
      <c r="O8" s="17">
        <f t="shared" si="4"/>
        <v>3850</v>
      </c>
    </row>
    <row r="9" spans="1:15" x14ac:dyDescent="0.25">
      <c r="A9" s="16">
        <v>8744</v>
      </c>
      <c r="B9" s="6" t="s">
        <v>64</v>
      </c>
      <c r="C9" s="6" t="s">
        <v>5</v>
      </c>
      <c r="D9" s="6" t="s">
        <v>28</v>
      </c>
      <c r="E9" s="10">
        <f>INDEX('Trasy-km'!$D:$D,MATCH(B9&amp;" – "&amp;C9,'Trasy-km'!$C:$C,0))</f>
        <v>74.5</v>
      </c>
      <c r="F9" s="10">
        <f>INDEX('Trasy-km'!$E:$E,MATCH(B9&amp;" – "&amp;C9,'Trasy-km'!$C:$C,0))</f>
        <v>0</v>
      </c>
      <c r="G9" s="10">
        <f>INDEX('Trasy-km'!$F:$F,MATCH(B9&amp;" – "&amp;C9,'Trasy-km'!$C:$C,0))</f>
        <v>0</v>
      </c>
      <c r="H9" s="10">
        <f>INDEX('Trasy-km'!$G:$G,MATCH(B9&amp;" – "&amp;C9,'Trasy-km'!$C:$C,0))</f>
        <v>0</v>
      </c>
      <c r="I9" s="10">
        <f>INDEX('Trasy-km'!$H:$H,MATCH(B9&amp;" – "&amp;C9,'Trasy-km'!$C:$C,0))</f>
        <v>19</v>
      </c>
      <c r="J9" s="6">
        <f>INDEX('Provozní dny'!$B:$B,MATCH(D9,'Provozní dny'!$A:$A,0))</f>
        <v>365</v>
      </c>
      <c r="K9" s="10">
        <f t="shared" si="0"/>
        <v>27192.5</v>
      </c>
      <c r="L9" s="10">
        <f t="shared" si="1"/>
        <v>0</v>
      </c>
      <c r="M9" s="10">
        <f t="shared" si="2"/>
        <v>0</v>
      </c>
      <c r="N9" s="10">
        <f t="shared" si="3"/>
        <v>0</v>
      </c>
      <c r="O9" s="17">
        <f t="shared" si="4"/>
        <v>6935</v>
      </c>
    </row>
    <row r="10" spans="1:15" x14ac:dyDescent="0.25">
      <c r="A10" s="16">
        <v>14934</v>
      </c>
      <c r="B10" s="6" t="s">
        <v>64</v>
      </c>
      <c r="C10" s="6" t="s">
        <v>63</v>
      </c>
      <c r="D10" s="6" t="s">
        <v>16</v>
      </c>
      <c r="E10" s="10">
        <f>INDEX('Trasy-km'!$D:$D,MATCH(B10&amp;" – "&amp;C10,'Trasy-km'!$C:$C,0))</f>
        <v>0</v>
      </c>
      <c r="F10" s="10">
        <f>INDEX('Trasy-km'!$E:$E,MATCH(B10&amp;" – "&amp;C10,'Trasy-km'!$C:$C,0))</f>
        <v>0</v>
      </c>
      <c r="G10" s="10">
        <f>INDEX('Trasy-km'!$F:$F,MATCH(B10&amp;" – "&amp;C10,'Trasy-km'!$C:$C,0))</f>
        <v>0</v>
      </c>
      <c r="H10" s="10">
        <f>INDEX('Trasy-km'!$G:$G,MATCH(B10&amp;" – "&amp;C10,'Trasy-km'!$C:$C,0))</f>
        <v>0</v>
      </c>
      <c r="I10" s="10">
        <f>INDEX('Trasy-km'!$H:$H,MATCH(B10&amp;" – "&amp;C10,'Trasy-km'!$C:$C,0))</f>
        <v>15.4</v>
      </c>
      <c r="J10" s="6">
        <f>INDEX('Provozní dny'!$B:$B,MATCH(D10,'Provozní dny'!$A:$A,0))</f>
        <v>250</v>
      </c>
      <c r="K10" s="10">
        <f t="shared" si="0"/>
        <v>0</v>
      </c>
      <c r="L10" s="10">
        <f t="shared" si="1"/>
        <v>0</v>
      </c>
      <c r="M10" s="10">
        <f t="shared" si="2"/>
        <v>0</v>
      </c>
      <c r="N10" s="10">
        <f t="shared" si="3"/>
        <v>0</v>
      </c>
      <c r="O10" s="17">
        <f t="shared" si="4"/>
        <v>3850</v>
      </c>
    </row>
    <row r="11" spans="1:15" x14ac:dyDescent="0.25">
      <c r="A11" s="16">
        <v>8746</v>
      </c>
      <c r="B11" s="6" t="s">
        <v>64</v>
      </c>
      <c r="C11" s="6" t="s">
        <v>5</v>
      </c>
      <c r="D11" s="6" t="s">
        <v>28</v>
      </c>
      <c r="E11" s="10">
        <f>INDEX('Trasy-km'!$D:$D,MATCH(B11&amp;" – "&amp;C11,'Trasy-km'!$C:$C,0))</f>
        <v>74.5</v>
      </c>
      <c r="F11" s="10">
        <f>INDEX('Trasy-km'!$E:$E,MATCH(B11&amp;" – "&amp;C11,'Trasy-km'!$C:$C,0))</f>
        <v>0</v>
      </c>
      <c r="G11" s="10">
        <f>INDEX('Trasy-km'!$F:$F,MATCH(B11&amp;" – "&amp;C11,'Trasy-km'!$C:$C,0))</f>
        <v>0</v>
      </c>
      <c r="H11" s="10">
        <f>INDEX('Trasy-km'!$G:$G,MATCH(B11&amp;" – "&amp;C11,'Trasy-km'!$C:$C,0))</f>
        <v>0</v>
      </c>
      <c r="I11" s="10">
        <f>INDEX('Trasy-km'!$H:$H,MATCH(B11&amp;" – "&amp;C11,'Trasy-km'!$C:$C,0))</f>
        <v>19</v>
      </c>
      <c r="J11" s="6">
        <f>INDEX('Provozní dny'!$B:$B,MATCH(D11,'Provozní dny'!$A:$A,0))</f>
        <v>365</v>
      </c>
      <c r="K11" s="10">
        <f t="shared" si="0"/>
        <v>27192.5</v>
      </c>
      <c r="L11" s="10">
        <f t="shared" si="1"/>
        <v>0</v>
      </c>
      <c r="M11" s="10">
        <f t="shared" si="2"/>
        <v>0</v>
      </c>
      <c r="N11" s="10">
        <f t="shared" si="3"/>
        <v>0</v>
      </c>
      <c r="O11" s="17">
        <f t="shared" si="4"/>
        <v>6935</v>
      </c>
    </row>
    <row r="12" spans="1:15" x14ac:dyDescent="0.25">
      <c r="A12" s="16">
        <v>14936</v>
      </c>
      <c r="B12" s="6" t="s">
        <v>64</v>
      </c>
      <c r="C12" s="6" t="s">
        <v>63</v>
      </c>
      <c r="D12" s="6" t="s">
        <v>28</v>
      </c>
      <c r="E12" s="10">
        <f>INDEX('Trasy-km'!$D:$D,MATCH(B12&amp;" – "&amp;C12,'Trasy-km'!$C:$C,0))</f>
        <v>0</v>
      </c>
      <c r="F12" s="10">
        <f>INDEX('Trasy-km'!$E:$E,MATCH(B12&amp;" – "&amp;C12,'Trasy-km'!$C:$C,0))</f>
        <v>0</v>
      </c>
      <c r="G12" s="10">
        <f>INDEX('Trasy-km'!$F:$F,MATCH(B12&amp;" – "&amp;C12,'Trasy-km'!$C:$C,0))</f>
        <v>0</v>
      </c>
      <c r="H12" s="10">
        <f>INDEX('Trasy-km'!$G:$G,MATCH(B12&amp;" – "&amp;C12,'Trasy-km'!$C:$C,0))</f>
        <v>0</v>
      </c>
      <c r="I12" s="10">
        <f>INDEX('Trasy-km'!$H:$H,MATCH(B12&amp;" – "&amp;C12,'Trasy-km'!$C:$C,0))</f>
        <v>15.4</v>
      </c>
      <c r="J12" s="6">
        <f>INDEX('Provozní dny'!$B:$B,MATCH(D12,'Provozní dny'!$A:$A,0))</f>
        <v>365</v>
      </c>
      <c r="K12" s="10">
        <f t="shared" si="0"/>
        <v>0</v>
      </c>
      <c r="L12" s="10">
        <f t="shared" si="1"/>
        <v>0</v>
      </c>
      <c r="M12" s="10">
        <f t="shared" si="2"/>
        <v>0</v>
      </c>
      <c r="N12" s="10">
        <f t="shared" si="3"/>
        <v>0</v>
      </c>
      <c r="O12" s="17">
        <f t="shared" si="4"/>
        <v>5621</v>
      </c>
    </row>
    <row r="13" spans="1:15" x14ac:dyDescent="0.25">
      <c r="A13" s="16">
        <v>8748</v>
      </c>
      <c r="B13" s="6" t="s">
        <v>64</v>
      </c>
      <c r="C13" s="6" t="s">
        <v>5</v>
      </c>
      <c r="D13" s="6" t="s">
        <v>28</v>
      </c>
      <c r="E13" s="10">
        <f>INDEX('Trasy-km'!$D:$D,MATCH(B13&amp;" – "&amp;C13,'Trasy-km'!$C:$C,0))</f>
        <v>74.5</v>
      </c>
      <c r="F13" s="10">
        <f>INDEX('Trasy-km'!$E:$E,MATCH(B13&amp;" – "&amp;C13,'Trasy-km'!$C:$C,0))</f>
        <v>0</v>
      </c>
      <c r="G13" s="10">
        <f>INDEX('Trasy-km'!$F:$F,MATCH(B13&amp;" – "&amp;C13,'Trasy-km'!$C:$C,0))</f>
        <v>0</v>
      </c>
      <c r="H13" s="10">
        <f>INDEX('Trasy-km'!$G:$G,MATCH(B13&amp;" – "&amp;C13,'Trasy-km'!$C:$C,0))</f>
        <v>0</v>
      </c>
      <c r="I13" s="10">
        <f>INDEX('Trasy-km'!$H:$H,MATCH(B13&amp;" – "&amp;C13,'Trasy-km'!$C:$C,0))</f>
        <v>19</v>
      </c>
      <c r="J13" s="6">
        <f>INDEX('Provozní dny'!$B:$B,MATCH(D13,'Provozní dny'!$A:$A,0))</f>
        <v>365</v>
      </c>
      <c r="K13" s="10">
        <f t="shared" si="0"/>
        <v>27192.5</v>
      </c>
      <c r="L13" s="10">
        <f t="shared" si="1"/>
        <v>0</v>
      </c>
      <c r="M13" s="10">
        <f t="shared" si="2"/>
        <v>0</v>
      </c>
      <c r="N13" s="10">
        <f t="shared" si="3"/>
        <v>0</v>
      </c>
      <c r="O13" s="17">
        <f t="shared" si="4"/>
        <v>6935</v>
      </c>
    </row>
    <row r="14" spans="1:15" x14ac:dyDescent="0.25">
      <c r="A14" s="16">
        <v>14938</v>
      </c>
      <c r="B14" s="6" t="s">
        <v>64</v>
      </c>
      <c r="C14" s="6" t="s">
        <v>63</v>
      </c>
      <c r="D14" s="6" t="s">
        <v>16</v>
      </c>
      <c r="E14" s="10">
        <f>INDEX('Trasy-km'!$D:$D,MATCH(B14&amp;" – "&amp;C14,'Trasy-km'!$C:$C,0))</f>
        <v>0</v>
      </c>
      <c r="F14" s="10">
        <f>INDEX('Trasy-km'!$E:$E,MATCH(B14&amp;" – "&amp;C14,'Trasy-km'!$C:$C,0))</f>
        <v>0</v>
      </c>
      <c r="G14" s="10">
        <f>INDEX('Trasy-km'!$F:$F,MATCH(B14&amp;" – "&amp;C14,'Trasy-km'!$C:$C,0))</f>
        <v>0</v>
      </c>
      <c r="H14" s="10">
        <f>INDEX('Trasy-km'!$G:$G,MATCH(B14&amp;" – "&amp;C14,'Trasy-km'!$C:$C,0))</f>
        <v>0</v>
      </c>
      <c r="I14" s="10">
        <f>INDEX('Trasy-km'!$H:$H,MATCH(B14&amp;" – "&amp;C14,'Trasy-km'!$C:$C,0))</f>
        <v>15.4</v>
      </c>
      <c r="J14" s="6">
        <f>INDEX('Provozní dny'!$B:$B,MATCH(D14,'Provozní dny'!$A:$A,0))</f>
        <v>250</v>
      </c>
      <c r="K14" s="10">
        <f t="shared" si="0"/>
        <v>0</v>
      </c>
      <c r="L14" s="10">
        <f t="shared" si="1"/>
        <v>0</v>
      </c>
      <c r="M14" s="10">
        <f t="shared" si="2"/>
        <v>0</v>
      </c>
      <c r="N14" s="10">
        <f t="shared" si="3"/>
        <v>0</v>
      </c>
      <c r="O14" s="17">
        <f t="shared" si="4"/>
        <v>3850</v>
      </c>
    </row>
    <row r="15" spans="1:15" x14ac:dyDescent="0.25">
      <c r="A15" s="16">
        <v>8750</v>
      </c>
      <c r="B15" s="6" t="s">
        <v>64</v>
      </c>
      <c r="C15" s="6" t="s">
        <v>5</v>
      </c>
      <c r="D15" s="6" t="s">
        <v>28</v>
      </c>
      <c r="E15" s="10">
        <f>INDEX('Trasy-km'!$D:$D,MATCH(B15&amp;" – "&amp;C15,'Trasy-km'!$C:$C,0))</f>
        <v>74.5</v>
      </c>
      <c r="F15" s="10">
        <f>INDEX('Trasy-km'!$E:$E,MATCH(B15&amp;" – "&amp;C15,'Trasy-km'!$C:$C,0))</f>
        <v>0</v>
      </c>
      <c r="G15" s="10">
        <f>INDEX('Trasy-km'!$F:$F,MATCH(B15&amp;" – "&amp;C15,'Trasy-km'!$C:$C,0))</f>
        <v>0</v>
      </c>
      <c r="H15" s="10">
        <f>INDEX('Trasy-km'!$G:$G,MATCH(B15&amp;" – "&amp;C15,'Trasy-km'!$C:$C,0))</f>
        <v>0</v>
      </c>
      <c r="I15" s="10">
        <f>INDEX('Trasy-km'!$H:$H,MATCH(B15&amp;" – "&amp;C15,'Trasy-km'!$C:$C,0))</f>
        <v>19</v>
      </c>
      <c r="J15" s="6">
        <f>INDEX('Provozní dny'!$B:$B,MATCH(D15,'Provozní dny'!$A:$A,0))</f>
        <v>365</v>
      </c>
      <c r="K15" s="10">
        <f t="shared" si="0"/>
        <v>27192.5</v>
      </c>
      <c r="L15" s="10">
        <f t="shared" si="1"/>
        <v>0</v>
      </c>
      <c r="M15" s="10">
        <f t="shared" si="2"/>
        <v>0</v>
      </c>
      <c r="N15" s="10">
        <f t="shared" si="3"/>
        <v>0</v>
      </c>
      <c r="O15" s="17">
        <f t="shared" si="4"/>
        <v>6935</v>
      </c>
    </row>
    <row r="16" spans="1:15" x14ac:dyDescent="0.25">
      <c r="A16" s="16">
        <v>14940</v>
      </c>
      <c r="B16" s="6" t="s">
        <v>64</v>
      </c>
      <c r="C16" s="6" t="s">
        <v>63</v>
      </c>
      <c r="D16" s="6" t="s">
        <v>16</v>
      </c>
      <c r="E16" s="10">
        <f>INDEX('Trasy-km'!$D:$D,MATCH(B16&amp;" – "&amp;C16,'Trasy-km'!$C:$C,0))</f>
        <v>0</v>
      </c>
      <c r="F16" s="10">
        <f>INDEX('Trasy-km'!$E:$E,MATCH(B16&amp;" – "&amp;C16,'Trasy-km'!$C:$C,0))</f>
        <v>0</v>
      </c>
      <c r="G16" s="10">
        <f>INDEX('Trasy-km'!$F:$F,MATCH(B16&amp;" – "&amp;C16,'Trasy-km'!$C:$C,0))</f>
        <v>0</v>
      </c>
      <c r="H16" s="10">
        <f>INDEX('Trasy-km'!$G:$G,MATCH(B16&amp;" – "&amp;C16,'Trasy-km'!$C:$C,0))</f>
        <v>0</v>
      </c>
      <c r="I16" s="10">
        <f>INDEX('Trasy-km'!$H:$H,MATCH(B16&amp;" – "&amp;C16,'Trasy-km'!$C:$C,0))</f>
        <v>15.4</v>
      </c>
      <c r="J16" s="6">
        <f>INDEX('Provozní dny'!$B:$B,MATCH(D16,'Provozní dny'!$A:$A,0))</f>
        <v>250</v>
      </c>
      <c r="K16" s="10">
        <f t="shared" si="0"/>
        <v>0</v>
      </c>
      <c r="L16" s="10">
        <f t="shared" si="1"/>
        <v>0</v>
      </c>
      <c r="M16" s="10">
        <f t="shared" si="2"/>
        <v>0</v>
      </c>
      <c r="N16" s="10">
        <f t="shared" si="3"/>
        <v>0</v>
      </c>
      <c r="O16" s="17">
        <f t="shared" si="4"/>
        <v>3850</v>
      </c>
    </row>
    <row r="17" spans="1:15" x14ac:dyDescent="0.25">
      <c r="A17" s="16">
        <v>8752</v>
      </c>
      <c r="B17" s="6" t="s">
        <v>64</v>
      </c>
      <c r="C17" s="6" t="s">
        <v>5</v>
      </c>
      <c r="D17" s="6" t="s">
        <v>28</v>
      </c>
      <c r="E17" s="10">
        <f>INDEX('Trasy-km'!$D:$D,MATCH(B17&amp;" – "&amp;C17,'Trasy-km'!$C:$C,0))</f>
        <v>74.5</v>
      </c>
      <c r="F17" s="10">
        <f>INDEX('Trasy-km'!$E:$E,MATCH(B17&amp;" – "&amp;C17,'Trasy-km'!$C:$C,0))</f>
        <v>0</v>
      </c>
      <c r="G17" s="10">
        <f>INDEX('Trasy-km'!$F:$F,MATCH(B17&amp;" – "&amp;C17,'Trasy-km'!$C:$C,0))</f>
        <v>0</v>
      </c>
      <c r="H17" s="10">
        <f>INDEX('Trasy-km'!$G:$G,MATCH(B17&amp;" – "&amp;C17,'Trasy-km'!$C:$C,0))</f>
        <v>0</v>
      </c>
      <c r="I17" s="10">
        <f>INDEX('Trasy-km'!$H:$H,MATCH(B17&amp;" – "&amp;C17,'Trasy-km'!$C:$C,0))</f>
        <v>19</v>
      </c>
      <c r="J17" s="6">
        <f>INDEX('Provozní dny'!$B:$B,MATCH(D17,'Provozní dny'!$A:$A,0))</f>
        <v>365</v>
      </c>
      <c r="K17" s="10">
        <f t="shared" si="0"/>
        <v>27192.5</v>
      </c>
      <c r="L17" s="10">
        <f t="shared" si="1"/>
        <v>0</v>
      </c>
      <c r="M17" s="10">
        <f t="shared" si="2"/>
        <v>0</v>
      </c>
      <c r="N17" s="10">
        <f t="shared" si="3"/>
        <v>0</v>
      </c>
      <c r="O17" s="17">
        <f t="shared" si="4"/>
        <v>6935</v>
      </c>
    </row>
    <row r="18" spans="1:15" x14ac:dyDescent="0.25">
      <c r="A18" s="16">
        <v>14942</v>
      </c>
      <c r="B18" s="6" t="s">
        <v>64</v>
      </c>
      <c r="C18" s="6" t="s">
        <v>63</v>
      </c>
      <c r="D18" s="6" t="s">
        <v>28</v>
      </c>
      <c r="E18" s="10">
        <f>INDEX('Trasy-km'!$D:$D,MATCH(B18&amp;" – "&amp;C18,'Trasy-km'!$C:$C,0))</f>
        <v>0</v>
      </c>
      <c r="F18" s="10">
        <f>INDEX('Trasy-km'!$E:$E,MATCH(B18&amp;" – "&amp;C18,'Trasy-km'!$C:$C,0))</f>
        <v>0</v>
      </c>
      <c r="G18" s="10">
        <f>INDEX('Trasy-km'!$F:$F,MATCH(B18&amp;" – "&amp;C18,'Trasy-km'!$C:$C,0))</f>
        <v>0</v>
      </c>
      <c r="H18" s="10">
        <f>INDEX('Trasy-km'!$G:$G,MATCH(B18&amp;" – "&amp;C18,'Trasy-km'!$C:$C,0))</f>
        <v>0</v>
      </c>
      <c r="I18" s="10">
        <f>INDEX('Trasy-km'!$H:$H,MATCH(B18&amp;" – "&amp;C18,'Trasy-km'!$C:$C,0))</f>
        <v>15.4</v>
      </c>
      <c r="J18" s="6">
        <f>INDEX('Provozní dny'!$B:$B,MATCH(D18,'Provozní dny'!$A:$A,0))</f>
        <v>365</v>
      </c>
      <c r="K18" s="10">
        <f t="shared" si="0"/>
        <v>0</v>
      </c>
      <c r="L18" s="10">
        <f t="shared" si="1"/>
        <v>0</v>
      </c>
      <c r="M18" s="10">
        <f t="shared" si="2"/>
        <v>0</v>
      </c>
      <c r="N18" s="10">
        <f t="shared" si="3"/>
        <v>0</v>
      </c>
      <c r="O18" s="17">
        <f t="shared" si="4"/>
        <v>5621</v>
      </c>
    </row>
    <row r="19" spans="1:15" x14ac:dyDescent="0.25">
      <c r="A19" s="16">
        <v>8754</v>
      </c>
      <c r="B19" s="6" t="s">
        <v>64</v>
      </c>
      <c r="C19" s="6" t="s">
        <v>5</v>
      </c>
      <c r="D19" s="6" t="s">
        <v>28</v>
      </c>
      <c r="E19" s="10">
        <f>INDEX('Trasy-km'!$D:$D,MATCH(B19&amp;" – "&amp;C19,'Trasy-km'!$C:$C,0))</f>
        <v>74.5</v>
      </c>
      <c r="F19" s="10">
        <f>INDEX('Trasy-km'!$E:$E,MATCH(B19&amp;" – "&amp;C19,'Trasy-km'!$C:$C,0))</f>
        <v>0</v>
      </c>
      <c r="G19" s="10">
        <f>INDEX('Trasy-km'!$F:$F,MATCH(B19&amp;" – "&amp;C19,'Trasy-km'!$C:$C,0))</f>
        <v>0</v>
      </c>
      <c r="H19" s="10">
        <f>INDEX('Trasy-km'!$G:$G,MATCH(B19&amp;" – "&amp;C19,'Trasy-km'!$C:$C,0))</f>
        <v>0</v>
      </c>
      <c r="I19" s="10">
        <f>INDEX('Trasy-km'!$H:$H,MATCH(B19&amp;" – "&amp;C19,'Trasy-km'!$C:$C,0))</f>
        <v>19</v>
      </c>
      <c r="J19" s="6">
        <f>INDEX('Provozní dny'!$B:$B,MATCH(D19,'Provozní dny'!$A:$A,0))</f>
        <v>365</v>
      </c>
      <c r="K19" s="10">
        <f t="shared" si="0"/>
        <v>27192.5</v>
      </c>
      <c r="L19" s="10">
        <f t="shared" si="1"/>
        <v>0</v>
      </c>
      <c r="M19" s="10">
        <f t="shared" si="2"/>
        <v>0</v>
      </c>
      <c r="N19" s="10">
        <f t="shared" si="3"/>
        <v>0</v>
      </c>
      <c r="O19" s="17">
        <f t="shared" si="4"/>
        <v>6935</v>
      </c>
    </row>
    <row r="20" spans="1:15" x14ac:dyDescent="0.25">
      <c r="A20" s="16">
        <v>14944</v>
      </c>
      <c r="B20" s="6" t="s">
        <v>64</v>
      </c>
      <c r="C20" s="6" t="s">
        <v>63</v>
      </c>
      <c r="D20" s="6" t="s">
        <v>16</v>
      </c>
      <c r="E20" s="10">
        <f>INDEX('Trasy-km'!$D:$D,MATCH(B20&amp;" – "&amp;C20,'Trasy-km'!$C:$C,0))</f>
        <v>0</v>
      </c>
      <c r="F20" s="10">
        <f>INDEX('Trasy-km'!$E:$E,MATCH(B20&amp;" – "&amp;C20,'Trasy-km'!$C:$C,0))</f>
        <v>0</v>
      </c>
      <c r="G20" s="10">
        <f>INDEX('Trasy-km'!$F:$F,MATCH(B20&amp;" – "&amp;C20,'Trasy-km'!$C:$C,0))</f>
        <v>0</v>
      </c>
      <c r="H20" s="10">
        <f>INDEX('Trasy-km'!$G:$G,MATCH(B20&amp;" – "&amp;C20,'Trasy-km'!$C:$C,0))</f>
        <v>0</v>
      </c>
      <c r="I20" s="10">
        <f>INDEX('Trasy-km'!$H:$H,MATCH(B20&amp;" – "&amp;C20,'Trasy-km'!$C:$C,0))</f>
        <v>15.4</v>
      </c>
      <c r="J20" s="6">
        <f>INDEX('Provozní dny'!$B:$B,MATCH(D20,'Provozní dny'!$A:$A,0))</f>
        <v>250</v>
      </c>
      <c r="K20" s="10">
        <f t="shared" si="0"/>
        <v>0</v>
      </c>
      <c r="L20" s="10">
        <f t="shared" si="1"/>
        <v>0</v>
      </c>
      <c r="M20" s="10">
        <f t="shared" si="2"/>
        <v>0</v>
      </c>
      <c r="N20" s="10">
        <f t="shared" si="3"/>
        <v>0</v>
      </c>
      <c r="O20" s="17">
        <f t="shared" si="4"/>
        <v>3850</v>
      </c>
    </row>
    <row r="21" spans="1:15" x14ac:dyDescent="0.25">
      <c r="A21" s="16">
        <v>14900</v>
      </c>
      <c r="B21" s="6" t="s">
        <v>64</v>
      </c>
      <c r="C21" s="6" t="s">
        <v>7</v>
      </c>
      <c r="D21" s="6" t="s">
        <v>28</v>
      </c>
      <c r="E21" s="10">
        <f>INDEX('Trasy-km'!$D:$D,MATCH(B21&amp;" – "&amp;C21,'Trasy-km'!$C:$C,0))</f>
        <v>42.4</v>
      </c>
      <c r="F21" s="10">
        <f>INDEX('Trasy-km'!$E:$E,MATCH(B21&amp;" – "&amp;C21,'Trasy-km'!$C:$C,0))</f>
        <v>0</v>
      </c>
      <c r="G21" s="10">
        <f>INDEX('Trasy-km'!$F:$F,MATCH(B21&amp;" – "&amp;C21,'Trasy-km'!$C:$C,0))</f>
        <v>0</v>
      </c>
      <c r="H21" s="10">
        <f>INDEX('Trasy-km'!$G:$G,MATCH(B21&amp;" – "&amp;C21,'Trasy-km'!$C:$C,0))</f>
        <v>0</v>
      </c>
      <c r="I21" s="10">
        <f>INDEX('Trasy-km'!$H:$H,MATCH(B21&amp;" – "&amp;C21,'Trasy-km'!$C:$C,0))</f>
        <v>19</v>
      </c>
      <c r="J21" s="6">
        <f>INDEX('Provozní dny'!$B:$B,MATCH(D21,'Provozní dny'!$A:$A,0))</f>
        <v>365</v>
      </c>
      <c r="K21" s="10">
        <f t="shared" si="0"/>
        <v>15476</v>
      </c>
      <c r="L21" s="10">
        <f t="shared" si="1"/>
        <v>0</v>
      </c>
      <c r="M21" s="10">
        <f t="shared" si="2"/>
        <v>0</v>
      </c>
      <c r="N21" s="10">
        <f t="shared" si="3"/>
        <v>0</v>
      </c>
      <c r="O21" s="17">
        <f t="shared" si="4"/>
        <v>6935</v>
      </c>
    </row>
    <row r="22" spans="1:15" x14ac:dyDescent="0.25">
      <c r="A22" s="16">
        <v>8772</v>
      </c>
      <c r="B22" s="6" t="s">
        <v>6</v>
      </c>
      <c r="C22" s="6" t="s">
        <v>5</v>
      </c>
      <c r="D22" s="6" t="s">
        <v>16</v>
      </c>
      <c r="E22" s="10">
        <f>INDEX('Trasy-km'!$D:$D,MATCH(B22&amp;" – "&amp;C22,'Trasy-km'!$C:$C,0))</f>
        <v>45.7</v>
      </c>
      <c r="F22" s="10">
        <f>INDEX('Trasy-km'!$E:$E,MATCH(B22&amp;" – "&amp;C22,'Trasy-km'!$C:$C,0))</f>
        <v>0</v>
      </c>
      <c r="G22" s="10">
        <f>INDEX('Trasy-km'!$F:$F,MATCH(B22&amp;" – "&amp;C22,'Trasy-km'!$C:$C,0))</f>
        <v>0</v>
      </c>
      <c r="H22" s="10">
        <f>INDEX('Trasy-km'!$G:$G,MATCH(B22&amp;" – "&amp;C22,'Trasy-km'!$C:$C,0))</f>
        <v>0</v>
      </c>
      <c r="I22" s="10">
        <f>INDEX('Trasy-km'!$H:$H,MATCH(B22&amp;" – "&amp;C22,'Trasy-km'!$C:$C,0))</f>
        <v>0</v>
      </c>
      <c r="J22" s="6">
        <f>INDEX('Provozní dny'!$B:$B,MATCH(D22,'Provozní dny'!$A:$A,0))</f>
        <v>250</v>
      </c>
      <c r="K22" s="10">
        <f t="shared" si="0"/>
        <v>11425</v>
      </c>
      <c r="L22" s="10">
        <f t="shared" si="1"/>
        <v>0</v>
      </c>
      <c r="M22" s="10">
        <f t="shared" si="2"/>
        <v>0</v>
      </c>
      <c r="N22" s="10">
        <f t="shared" si="3"/>
        <v>0</v>
      </c>
      <c r="O22" s="17">
        <f t="shared" si="4"/>
        <v>0</v>
      </c>
    </row>
    <row r="23" spans="1:15" x14ac:dyDescent="0.25">
      <c r="A23" s="16">
        <v>14918</v>
      </c>
      <c r="B23" s="6" t="s">
        <v>6</v>
      </c>
      <c r="C23" s="6" t="s">
        <v>7</v>
      </c>
      <c r="D23" s="6" t="s">
        <v>16</v>
      </c>
      <c r="E23" s="10">
        <f>INDEX('Trasy-km'!$D:$D,MATCH(B23&amp;" – "&amp;C23,'Trasy-km'!$C:$C,0))</f>
        <v>13.6</v>
      </c>
      <c r="F23" s="10">
        <f>INDEX('Trasy-km'!$E:$E,MATCH(B23&amp;" – "&amp;C23,'Trasy-km'!$C:$C,0))</f>
        <v>0</v>
      </c>
      <c r="G23" s="10">
        <f>INDEX('Trasy-km'!$F:$F,MATCH(B23&amp;" – "&amp;C23,'Trasy-km'!$C:$C,0))</f>
        <v>0</v>
      </c>
      <c r="H23" s="10">
        <f>INDEX('Trasy-km'!$G:$G,MATCH(B23&amp;" – "&amp;C23,'Trasy-km'!$C:$C,0))</f>
        <v>0</v>
      </c>
      <c r="I23" s="10">
        <f>INDEX('Trasy-km'!$H:$H,MATCH(B23&amp;" – "&amp;C23,'Trasy-km'!$C:$C,0))</f>
        <v>0</v>
      </c>
      <c r="J23" s="6">
        <f>INDEX('Provozní dny'!$B:$B,MATCH(D23,'Provozní dny'!$A:$A,0))</f>
        <v>250</v>
      </c>
      <c r="K23" s="10">
        <f t="shared" si="0"/>
        <v>3400</v>
      </c>
      <c r="L23" s="10">
        <f t="shared" si="1"/>
        <v>0</v>
      </c>
      <c r="M23" s="10">
        <f t="shared" si="2"/>
        <v>0</v>
      </c>
      <c r="N23" s="10">
        <f t="shared" si="3"/>
        <v>0</v>
      </c>
      <c r="O23" s="17">
        <f t="shared" si="4"/>
        <v>0</v>
      </c>
    </row>
    <row r="24" spans="1:15" x14ac:dyDescent="0.25">
      <c r="A24" s="16">
        <v>14946</v>
      </c>
      <c r="B24" s="6" t="s">
        <v>64</v>
      </c>
      <c r="C24" s="6" t="s">
        <v>63</v>
      </c>
      <c r="D24" s="6" t="s">
        <v>28</v>
      </c>
      <c r="E24" s="10">
        <f>INDEX('Trasy-km'!$D:$D,MATCH(B24&amp;" – "&amp;C24,'Trasy-km'!$C:$C,0))</f>
        <v>0</v>
      </c>
      <c r="F24" s="10">
        <f>INDEX('Trasy-km'!$E:$E,MATCH(B24&amp;" – "&amp;C24,'Trasy-km'!$C:$C,0))</f>
        <v>0</v>
      </c>
      <c r="G24" s="10">
        <f>INDEX('Trasy-km'!$F:$F,MATCH(B24&amp;" – "&amp;C24,'Trasy-km'!$C:$C,0))</f>
        <v>0</v>
      </c>
      <c r="H24" s="10">
        <f>INDEX('Trasy-km'!$G:$G,MATCH(B24&amp;" – "&amp;C24,'Trasy-km'!$C:$C,0))</f>
        <v>0</v>
      </c>
      <c r="I24" s="10">
        <f>INDEX('Trasy-km'!$H:$H,MATCH(B24&amp;" – "&amp;C24,'Trasy-km'!$C:$C,0))</f>
        <v>15.4</v>
      </c>
      <c r="J24" s="6">
        <f>INDEX('Provozní dny'!$B:$B,MATCH(D24,'Provozní dny'!$A:$A,0))</f>
        <v>365</v>
      </c>
      <c r="K24" s="10">
        <f t="shared" si="0"/>
        <v>0</v>
      </c>
      <c r="L24" s="10">
        <f t="shared" si="1"/>
        <v>0</v>
      </c>
      <c r="M24" s="10">
        <f t="shared" si="2"/>
        <v>0</v>
      </c>
      <c r="N24" s="10">
        <f t="shared" si="3"/>
        <v>0</v>
      </c>
      <c r="O24" s="17">
        <f t="shared" si="4"/>
        <v>5621</v>
      </c>
    </row>
    <row r="25" spans="1:15" x14ac:dyDescent="0.25">
      <c r="A25" s="16">
        <v>14946</v>
      </c>
      <c r="B25" s="6" t="s">
        <v>63</v>
      </c>
      <c r="C25" s="6" t="s">
        <v>65</v>
      </c>
      <c r="D25" s="6" t="s">
        <v>9</v>
      </c>
      <c r="E25" s="10">
        <f>INDEX('Trasy-km'!$D:$D,MATCH(B25&amp;" – "&amp;C25,'Trasy-km'!$C:$C,0))</f>
        <v>12.6</v>
      </c>
      <c r="F25" s="10">
        <f>INDEX('Trasy-km'!$E:$E,MATCH(B25&amp;" – "&amp;C25,'Trasy-km'!$C:$C,0))</f>
        <v>0</v>
      </c>
      <c r="G25" s="10">
        <f>INDEX('Trasy-km'!$F:$F,MATCH(B25&amp;" – "&amp;C25,'Trasy-km'!$C:$C,0))</f>
        <v>0</v>
      </c>
      <c r="H25" s="10">
        <f>INDEX('Trasy-km'!$G:$G,MATCH(B25&amp;" – "&amp;C25,'Trasy-km'!$C:$C,0))</f>
        <v>0</v>
      </c>
      <c r="I25" s="10">
        <f>INDEX('Trasy-km'!$H:$H,MATCH(B25&amp;" – "&amp;C25,'Trasy-km'!$C:$C,0))</f>
        <v>3.6</v>
      </c>
      <c r="J25" s="6">
        <f>INDEX('Provozní dny'!$B:$B,MATCH(D25,'Provozní dny'!$A:$A,0))</f>
        <v>305</v>
      </c>
      <c r="K25" s="10">
        <f t="shared" si="0"/>
        <v>3843</v>
      </c>
      <c r="L25" s="10">
        <f t="shared" si="1"/>
        <v>0</v>
      </c>
      <c r="M25" s="10">
        <f t="shared" si="2"/>
        <v>0</v>
      </c>
      <c r="N25" s="10">
        <f t="shared" si="3"/>
        <v>0</v>
      </c>
      <c r="O25" s="17">
        <f t="shared" si="4"/>
        <v>1098</v>
      </c>
    </row>
    <row r="26" spans="1:15" x14ac:dyDescent="0.25">
      <c r="A26" s="16">
        <v>14948</v>
      </c>
      <c r="B26" s="6" t="s">
        <v>64</v>
      </c>
      <c r="C26" s="6" t="s">
        <v>63</v>
      </c>
      <c r="D26" s="6" t="s">
        <v>9</v>
      </c>
      <c r="E26" s="10">
        <f>INDEX('Trasy-km'!$D:$D,MATCH(B26&amp;" – "&amp;C26,'Trasy-km'!$C:$C,0))</f>
        <v>0</v>
      </c>
      <c r="F26" s="10">
        <f>INDEX('Trasy-km'!$E:$E,MATCH(B26&amp;" – "&amp;C26,'Trasy-km'!$C:$C,0))</f>
        <v>0</v>
      </c>
      <c r="G26" s="10">
        <f>INDEX('Trasy-km'!$F:$F,MATCH(B26&amp;" – "&amp;C26,'Trasy-km'!$C:$C,0))</f>
        <v>0</v>
      </c>
      <c r="H26" s="10">
        <f>INDEX('Trasy-km'!$G:$G,MATCH(B26&amp;" – "&amp;C26,'Trasy-km'!$C:$C,0))</f>
        <v>0</v>
      </c>
      <c r="I26" s="10">
        <f>INDEX('Trasy-km'!$H:$H,MATCH(B26&amp;" – "&amp;C26,'Trasy-km'!$C:$C,0))</f>
        <v>15.4</v>
      </c>
      <c r="J26" s="6">
        <f>INDEX('Provozní dny'!$B:$B,MATCH(D26,'Provozní dny'!$A:$A,0))</f>
        <v>305</v>
      </c>
      <c r="K26" s="10">
        <f t="shared" si="0"/>
        <v>0</v>
      </c>
      <c r="L26" s="10">
        <f t="shared" si="1"/>
        <v>0</v>
      </c>
      <c r="M26" s="10">
        <f t="shared" si="2"/>
        <v>0</v>
      </c>
      <c r="N26" s="10">
        <f t="shared" si="3"/>
        <v>0</v>
      </c>
      <c r="O26" s="17">
        <f t="shared" si="4"/>
        <v>4697</v>
      </c>
    </row>
    <row r="27" spans="1:15" x14ac:dyDescent="0.25">
      <c r="A27" s="16">
        <v>14931</v>
      </c>
      <c r="B27" s="6" t="s">
        <v>63</v>
      </c>
      <c r="C27" s="6" t="s">
        <v>64</v>
      </c>
      <c r="D27" s="6" t="s">
        <v>16</v>
      </c>
      <c r="E27" s="10">
        <f>INDEX('Trasy-km'!$D:$D,MATCH(B27&amp;" – "&amp;C27,'Trasy-km'!$C:$C,0))</f>
        <v>0</v>
      </c>
      <c r="F27" s="10">
        <f>INDEX('Trasy-km'!$E:$E,MATCH(B27&amp;" – "&amp;C27,'Trasy-km'!$C:$C,0))</f>
        <v>0</v>
      </c>
      <c r="G27" s="10">
        <f>INDEX('Trasy-km'!$F:$F,MATCH(B27&amp;" – "&amp;C27,'Trasy-km'!$C:$C,0))</f>
        <v>0</v>
      </c>
      <c r="H27" s="10">
        <f>INDEX('Trasy-km'!$G:$G,MATCH(B27&amp;" – "&amp;C27,'Trasy-km'!$C:$C,0))</f>
        <v>0</v>
      </c>
      <c r="I27" s="10">
        <f>INDEX('Trasy-km'!$H:$H,MATCH(B27&amp;" – "&amp;C27,'Trasy-km'!$C:$C,0))</f>
        <v>15.4</v>
      </c>
      <c r="J27" s="6">
        <f>INDEX('Provozní dny'!$B:$B,MATCH(D27,'Provozní dny'!$A:$A,0))</f>
        <v>250</v>
      </c>
      <c r="K27" s="10">
        <f t="shared" si="0"/>
        <v>0</v>
      </c>
      <c r="L27" s="10">
        <f t="shared" si="1"/>
        <v>0</v>
      </c>
      <c r="M27" s="10">
        <f t="shared" si="2"/>
        <v>0</v>
      </c>
      <c r="N27" s="10">
        <f t="shared" si="3"/>
        <v>0</v>
      </c>
      <c r="O27" s="17">
        <f t="shared" si="4"/>
        <v>3850</v>
      </c>
    </row>
    <row r="28" spans="1:15" x14ac:dyDescent="0.25">
      <c r="A28" s="16">
        <v>14933</v>
      </c>
      <c r="B28" s="6" t="s">
        <v>63</v>
      </c>
      <c r="C28" s="6" t="s">
        <v>64</v>
      </c>
      <c r="D28" s="6" t="s">
        <v>9</v>
      </c>
      <c r="E28" s="10">
        <f>INDEX('Trasy-km'!$D:$D,MATCH(B28&amp;" – "&amp;C28,'Trasy-km'!$C:$C,0))</f>
        <v>0</v>
      </c>
      <c r="F28" s="10">
        <f>INDEX('Trasy-km'!$E:$E,MATCH(B28&amp;" – "&amp;C28,'Trasy-km'!$C:$C,0))</f>
        <v>0</v>
      </c>
      <c r="G28" s="10">
        <f>INDEX('Trasy-km'!$F:$F,MATCH(B28&amp;" – "&amp;C28,'Trasy-km'!$C:$C,0))</f>
        <v>0</v>
      </c>
      <c r="H28" s="10">
        <f>INDEX('Trasy-km'!$G:$G,MATCH(B28&amp;" – "&amp;C28,'Trasy-km'!$C:$C,0))</f>
        <v>0</v>
      </c>
      <c r="I28" s="10">
        <f>INDEX('Trasy-km'!$H:$H,MATCH(B28&amp;" – "&amp;C28,'Trasy-km'!$C:$C,0))</f>
        <v>15.4</v>
      </c>
      <c r="J28" s="6">
        <f>INDEX('Provozní dny'!$B:$B,MATCH(D28,'Provozní dny'!$A:$A,0))</f>
        <v>305</v>
      </c>
      <c r="K28" s="10">
        <f t="shared" si="0"/>
        <v>0</v>
      </c>
      <c r="L28" s="10">
        <f t="shared" si="1"/>
        <v>0</v>
      </c>
      <c r="M28" s="10">
        <f t="shared" si="2"/>
        <v>0</v>
      </c>
      <c r="N28" s="10">
        <f t="shared" si="3"/>
        <v>0</v>
      </c>
      <c r="O28" s="17">
        <f t="shared" si="4"/>
        <v>4697</v>
      </c>
    </row>
    <row r="29" spans="1:15" x14ac:dyDescent="0.25">
      <c r="A29" s="16">
        <v>14911</v>
      </c>
      <c r="B29" s="6" t="s">
        <v>7</v>
      </c>
      <c r="C29" s="6" t="s">
        <v>6</v>
      </c>
      <c r="D29" s="6" t="s">
        <v>22</v>
      </c>
      <c r="E29" s="10">
        <f>INDEX('Trasy-km'!$D:$D,MATCH(B29&amp;" – "&amp;C29,'Trasy-km'!$C:$C,0))</f>
        <v>13.6</v>
      </c>
      <c r="F29" s="10">
        <f>INDEX('Trasy-km'!$E:$E,MATCH(B29&amp;" – "&amp;C29,'Trasy-km'!$C:$C,0))</f>
        <v>0</v>
      </c>
      <c r="G29" s="10">
        <f>INDEX('Trasy-km'!$F:$F,MATCH(B29&amp;" – "&amp;C29,'Trasy-km'!$C:$C,0))</f>
        <v>0</v>
      </c>
      <c r="H29" s="10">
        <f>INDEX('Trasy-km'!$G:$G,MATCH(B29&amp;" – "&amp;C29,'Trasy-km'!$C:$C,0))</f>
        <v>0</v>
      </c>
      <c r="I29" s="10">
        <f>INDEX('Trasy-km'!$H:$H,MATCH(B29&amp;" – "&amp;C29,'Trasy-km'!$C:$C,0))</f>
        <v>0</v>
      </c>
      <c r="J29" s="6">
        <f>INDEX('Provozní dny'!$B:$B,MATCH(D29,'Provozní dny'!$A:$A,0))</f>
        <v>55</v>
      </c>
      <c r="K29" s="10">
        <f t="shared" si="0"/>
        <v>748</v>
      </c>
      <c r="L29" s="10">
        <f t="shared" si="1"/>
        <v>0</v>
      </c>
      <c r="M29" s="10">
        <f t="shared" si="2"/>
        <v>0</v>
      </c>
      <c r="N29" s="10">
        <f t="shared" si="3"/>
        <v>0</v>
      </c>
      <c r="O29" s="17">
        <f t="shared" si="4"/>
        <v>0</v>
      </c>
    </row>
    <row r="30" spans="1:15" x14ac:dyDescent="0.25">
      <c r="A30" s="16">
        <v>14901</v>
      </c>
      <c r="B30" s="6" t="s">
        <v>7</v>
      </c>
      <c r="C30" s="6" t="s">
        <v>63</v>
      </c>
      <c r="D30" s="6" t="s">
        <v>16</v>
      </c>
      <c r="E30" s="10">
        <f>INDEX('Trasy-km'!$D:$D,MATCH(B30&amp;" – "&amp;C30,'Trasy-km'!$C:$C,0))</f>
        <v>42.4</v>
      </c>
      <c r="F30" s="10">
        <f>INDEX('Trasy-km'!$E:$E,MATCH(B30&amp;" – "&amp;C30,'Trasy-km'!$C:$C,0))</f>
        <v>0</v>
      </c>
      <c r="G30" s="10">
        <f>INDEX('Trasy-km'!$F:$F,MATCH(B30&amp;" – "&amp;C30,'Trasy-km'!$C:$C,0))</f>
        <v>0</v>
      </c>
      <c r="H30" s="10">
        <f>INDEX('Trasy-km'!$G:$G,MATCH(B30&amp;" – "&amp;C30,'Trasy-km'!$C:$C,0))</f>
        <v>0</v>
      </c>
      <c r="I30" s="10">
        <f>INDEX('Trasy-km'!$H:$H,MATCH(B30&amp;" – "&amp;C30,'Trasy-km'!$C:$C,0))</f>
        <v>3.6</v>
      </c>
      <c r="J30" s="6">
        <f>INDEX('Provozní dny'!$B:$B,MATCH(D30,'Provozní dny'!$A:$A,0))</f>
        <v>250</v>
      </c>
      <c r="K30" s="10">
        <f t="shared" si="0"/>
        <v>10600</v>
      </c>
      <c r="L30" s="10">
        <f t="shared" si="1"/>
        <v>0</v>
      </c>
      <c r="M30" s="10">
        <f t="shared" si="2"/>
        <v>0</v>
      </c>
      <c r="N30" s="10">
        <f t="shared" si="3"/>
        <v>0</v>
      </c>
      <c r="O30" s="17">
        <f t="shared" si="4"/>
        <v>900</v>
      </c>
    </row>
    <row r="31" spans="1:15" x14ac:dyDescent="0.25">
      <c r="A31" s="16">
        <v>14901</v>
      </c>
      <c r="B31" s="6" t="s">
        <v>63</v>
      </c>
      <c r="C31" s="6" t="s">
        <v>64</v>
      </c>
      <c r="D31" s="6" t="s">
        <v>28</v>
      </c>
      <c r="E31" s="10">
        <f>INDEX('Trasy-km'!$D:$D,MATCH(B31&amp;" – "&amp;C31,'Trasy-km'!$C:$C,0))</f>
        <v>0</v>
      </c>
      <c r="F31" s="10">
        <f>INDEX('Trasy-km'!$E:$E,MATCH(B31&amp;" – "&amp;C31,'Trasy-km'!$C:$C,0))</f>
        <v>0</v>
      </c>
      <c r="G31" s="10">
        <f>INDEX('Trasy-km'!$F:$F,MATCH(B31&amp;" – "&amp;C31,'Trasy-km'!$C:$C,0))</f>
        <v>0</v>
      </c>
      <c r="H31" s="10">
        <f>INDEX('Trasy-km'!$G:$G,MATCH(B31&amp;" – "&amp;C31,'Trasy-km'!$C:$C,0))</f>
        <v>0</v>
      </c>
      <c r="I31" s="10">
        <f>INDEX('Trasy-km'!$H:$H,MATCH(B31&amp;" – "&amp;C31,'Trasy-km'!$C:$C,0))</f>
        <v>15.4</v>
      </c>
      <c r="J31" s="6">
        <f>INDEX('Provozní dny'!$B:$B,MATCH(D31,'Provozní dny'!$A:$A,0))</f>
        <v>365</v>
      </c>
      <c r="K31" s="10">
        <f t="shared" si="0"/>
        <v>0</v>
      </c>
      <c r="L31" s="10">
        <f t="shared" si="1"/>
        <v>0</v>
      </c>
      <c r="M31" s="10">
        <f t="shared" si="2"/>
        <v>0</v>
      </c>
      <c r="N31" s="10">
        <f t="shared" si="3"/>
        <v>0</v>
      </c>
      <c r="O31" s="17">
        <f t="shared" si="4"/>
        <v>5621</v>
      </c>
    </row>
    <row r="32" spans="1:15" x14ac:dyDescent="0.25">
      <c r="A32" s="16">
        <v>14935</v>
      </c>
      <c r="B32" s="6" t="s">
        <v>63</v>
      </c>
      <c r="C32" s="6" t="s">
        <v>64</v>
      </c>
      <c r="D32" s="6" t="s">
        <v>16</v>
      </c>
      <c r="E32" s="10">
        <f>INDEX('Trasy-km'!$D:$D,MATCH(B32&amp;" – "&amp;C32,'Trasy-km'!$C:$C,0))</f>
        <v>0</v>
      </c>
      <c r="F32" s="10">
        <f>INDEX('Trasy-km'!$E:$E,MATCH(B32&amp;" – "&amp;C32,'Trasy-km'!$C:$C,0))</f>
        <v>0</v>
      </c>
      <c r="G32" s="10">
        <f>INDEX('Trasy-km'!$F:$F,MATCH(B32&amp;" – "&amp;C32,'Trasy-km'!$C:$C,0))</f>
        <v>0</v>
      </c>
      <c r="H32" s="10">
        <f>INDEX('Trasy-km'!$G:$G,MATCH(B32&amp;" – "&amp;C32,'Trasy-km'!$C:$C,0))</f>
        <v>0</v>
      </c>
      <c r="I32" s="10">
        <f>INDEX('Trasy-km'!$H:$H,MATCH(B32&amp;" – "&amp;C32,'Trasy-km'!$C:$C,0))</f>
        <v>15.4</v>
      </c>
      <c r="J32" s="6">
        <f>INDEX('Provozní dny'!$B:$B,MATCH(D32,'Provozní dny'!$A:$A,0))</f>
        <v>250</v>
      </c>
      <c r="K32" s="10">
        <f t="shared" si="0"/>
        <v>0</v>
      </c>
      <c r="L32" s="10">
        <f t="shared" si="1"/>
        <v>0</v>
      </c>
      <c r="M32" s="10">
        <f t="shared" si="2"/>
        <v>0</v>
      </c>
      <c r="N32" s="10">
        <f t="shared" si="3"/>
        <v>0</v>
      </c>
      <c r="O32" s="17">
        <f t="shared" si="4"/>
        <v>3850</v>
      </c>
    </row>
    <row r="33" spans="1:15" x14ac:dyDescent="0.25">
      <c r="A33" s="16">
        <v>8741</v>
      </c>
      <c r="B33" s="6" t="s">
        <v>5</v>
      </c>
      <c r="C33" s="6" t="s">
        <v>7</v>
      </c>
      <c r="D33" s="6" t="s">
        <v>9</v>
      </c>
      <c r="E33" s="10">
        <f>INDEX('Trasy-km'!$D:$D,MATCH(B33&amp;" – "&amp;C33,'Trasy-km'!$C:$C,0))</f>
        <v>32.1</v>
      </c>
      <c r="F33" s="10">
        <f>INDEX('Trasy-km'!$E:$E,MATCH(B33&amp;" – "&amp;C33,'Trasy-km'!$C:$C,0))</f>
        <v>0</v>
      </c>
      <c r="G33" s="10">
        <f>INDEX('Trasy-km'!$F:$F,MATCH(B33&amp;" – "&amp;C33,'Trasy-km'!$C:$C,0))</f>
        <v>0</v>
      </c>
      <c r="H33" s="10">
        <f>INDEX('Trasy-km'!$G:$G,MATCH(B33&amp;" – "&amp;C33,'Trasy-km'!$C:$C,0))</f>
        <v>0</v>
      </c>
      <c r="I33" s="10">
        <f>INDEX('Trasy-km'!$H:$H,MATCH(B33&amp;" – "&amp;C33,'Trasy-km'!$C:$C,0))</f>
        <v>0</v>
      </c>
      <c r="J33" s="6">
        <f>INDEX('Provozní dny'!$B:$B,MATCH(D33,'Provozní dny'!$A:$A,0))</f>
        <v>305</v>
      </c>
      <c r="K33" s="10">
        <f t="shared" ref="K33:K50" si="5">E33*$J33</f>
        <v>9790.5</v>
      </c>
      <c r="L33" s="10">
        <f t="shared" ref="L33:L50" si="6">F33*$J33</f>
        <v>0</v>
      </c>
      <c r="M33" s="10">
        <f t="shared" ref="M33:M50" si="7">G33*$J33</f>
        <v>0</v>
      </c>
      <c r="N33" s="10">
        <f t="shared" ref="N33:N50" si="8">H33*$J33</f>
        <v>0</v>
      </c>
      <c r="O33" s="17">
        <f t="shared" ref="O33:O50" si="9">I33*$J33</f>
        <v>0</v>
      </c>
    </row>
    <row r="34" spans="1:15" x14ac:dyDescent="0.25">
      <c r="A34" s="16">
        <v>8741</v>
      </c>
      <c r="B34" s="6" t="s">
        <v>7</v>
      </c>
      <c r="C34" s="6" t="s">
        <v>64</v>
      </c>
      <c r="D34" s="6" t="s">
        <v>28</v>
      </c>
      <c r="E34" s="10">
        <f>INDEX('Trasy-km'!$D:$D,MATCH(B34&amp;" – "&amp;C34,'Trasy-km'!$C:$C,0))</f>
        <v>42.4</v>
      </c>
      <c r="F34" s="10">
        <f>INDEX('Trasy-km'!$E:$E,MATCH(B34&amp;" – "&amp;C34,'Trasy-km'!$C:$C,0))</f>
        <v>0</v>
      </c>
      <c r="G34" s="10">
        <f>INDEX('Trasy-km'!$F:$F,MATCH(B34&amp;" – "&amp;C34,'Trasy-km'!$C:$C,0))</f>
        <v>0</v>
      </c>
      <c r="H34" s="10">
        <f>INDEX('Trasy-km'!$G:$G,MATCH(B34&amp;" – "&amp;C34,'Trasy-km'!$C:$C,0))</f>
        <v>0</v>
      </c>
      <c r="I34" s="10">
        <f>INDEX('Trasy-km'!$H:$H,MATCH(B34&amp;" – "&amp;C34,'Trasy-km'!$C:$C,0))</f>
        <v>19</v>
      </c>
      <c r="J34" s="6">
        <f>INDEX('Provozní dny'!$B:$B,MATCH(D34,'Provozní dny'!$A:$A,0))</f>
        <v>365</v>
      </c>
      <c r="K34" s="10">
        <f t="shared" si="5"/>
        <v>15476</v>
      </c>
      <c r="L34" s="10">
        <f t="shared" si="6"/>
        <v>0</v>
      </c>
      <c r="M34" s="10">
        <f t="shared" si="7"/>
        <v>0</v>
      </c>
      <c r="N34" s="10">
        <f t="shared" si="8"/>
        <v>0</v>
      </c>
      <c r="O34" s="17">
        <f t="shared" si="9"/>
        <v>6935</v>
      </c>
    </row>
    <row r="35" spans="1:15" x14ac:dyDescent="0.25">
      <c r="A35" s="16">
        <v>14937</v>
      </c>
      <c r="B35" s="6" t="s">
        <v>63</v>
      </c>
      <c r="C35" s="6" t="s">
        <v>64</v>
      </c>
      <c r="D35" s="6" t="s">
        <v>16</v>
      </c>
      <c r="E35" s="10">
        <f>INDEX('Trasy-km'!$D:$D,MATCH(B35&amp;" – "&amp;C35,'Trasy-km'!$C:$C,0))</f>
        <v>0</v>
      </c>
      <c r="F35" s="10">
        <f>INDEX('Trasy-km'!$E:$E,MATCH(B35&amp;" – "&amp;C35,'Trasy-km'!$C:$C,0))</f>
        <v>0</v>
      </c>
      <c r="G35" s="10">
        <f>INDEX('Trasy-km'!$F:$F,MATCH(B35&amp;" – "&amp;C35,'Trasy-km'!$C:$C,0))</f>
        <v>0</v>
      </c>
      <c r="H35" s="10">
        <f>INDEX('Trasy-km'!$G:$G,MATCH(B35&amp;" – "&amp;C35,'Trasy-km'!$C:$C,0))</f>
        <v>0</v>
      </c>
      <c r="I35" s="10">
        <f>INDEX('Trasy-km'!$H:$H,MATCH(B35&amp;" – "&amp;C35,'Trasy-km'!$C:$C,0))</f>
        <v>15.4</v>
      </c>
      <c r="J35" s="6">
        <f>INDEX('Provozní dny'!$B:$B,MATCH(D35,'Provozní dny'!$A:$A,0))</f>
        <v>250</v>
      </c>
      <c r="K35" s="10">
        <f t="shared" si="5"/>
        <v>0</v>
      </c>
      <c r="L35" s="10">
        <f t="shared" si="6"/>
        <v>0</v>
      </c>
      <c r="M35" s="10">
        <f t="shared" si="7"/>
        <v>0</v>
      </c>
      <c r="N35" s="10">
        <f t="shared" si="8"/>
        <v>0</v>
      </c>
      <c r="O35" s="17">
        <f t="shared" si="9"/>
        <v>3850</v>
      </c>
    </row>
    <row r="36" spans="1:15" x14ac:dyDescent="0.25">
      <c r="A36" s="16">
        <v>8743</v>
      </c>
      <c r="B36" s="6" t="s">
        <v>5</v>
      </c>
      <c r="C36" s="6" t="s">
        <v>64</v>
      </c>
      <c r="D36" s="6" t="s">
        <v>28</v>
      </c>
      <c r="E36" s="10">
        <f>INDEX('Trasy-km'!$D:$D,MATCH(B36&amp;" – "&amp;C36,'Trasy-km'!$C:$C,0))</f>
        <v>74.5</v>
      </c>
      <c r="F36" s="10">
        <f>INDEX('Trasy-km'!$E:$E,MATCH(B36&amp;" – "&amp;C36,'Trasy-km'!$C:$C,0))</f>
        <v>0</v>
      </c>
      <c r="G36" s="10">
        <f>INDEX('Trasy-km'!$F:$F,MATCH(B36&amp;" – "&amp;C36,'Trasy-km'!$C:$C,0))</f>
        <v>0</v>
      </c>
      <c r="H36" s="10">
        <f>INDEX('Trasy-km'!$G:$G,MATCH(B36&amp;" – "&amp;C36,'Trasy-km'!$C:$C,0))</f>
        <v>0</v>
      </c>
      <c r="I36" s="10">
        <f>INDEX('Trasy-km'!$H:$H,MATCH(B36&amp;" – "&amp;C36,'Trasy-km'!$C:$C,0))</f>
        <v>19</v>
      </c>
      <c r="J36" s="6">
        <f>INDEX('Provozní dny'!$B:$B,MATCH(D36,'Provozní dny'!$A:$A,0))</f>
        <v>365</v>
      </c>
      <c r="K36" s="10">
        <f t="shared" si="5"/>
        <v>27192.5</v>
      </c>
      <c r="L36" s="10">
        <f t="shared" si="6"/>
        <v>0</v>
      </c>
      <c r="M36" s="10">
        <f t="shared" si="7"/>
        <v>0</v>
      </c>
      <c r="N36" s="10">
        <f t="shared" si="8"/>
        <v>0</v>
      </c>
      <c r="O36" s="17">
        <f t="shared" si="9"/>
        <v>6935</v>
      </c>
    </row>
    <row r="37" spans="1:15" x14ac:dyDescent="0.25">
      <c r="A37" s="16">
        <v>14939</v>
      </c>
      <c r="B37" s="6" t="s">
        <v>63</v>
      </c>
      <c r="C37" s="6" t="s">
        <v>64</v>
      </c>
      <c r="D37" s="6" t="s">
        <v>28</v>
      </c>
      <c r="E37" s="10">
        <f>INDEX('Trasy-km'!$D:$D,MATCH(B37&amp;" – "&amp;C37,'Trasy-km'!$C:$C,0))</f>
        <v>0</v>
      </c>
      <c r="F37" s="10">
        <f>INDEX('Trasy-km'!$E:$E,MATCH(B37&amp;" – "&amp;C37,'Trasy-km'!$C:$C,0))</f>
        <v>0</v>
      </c>
      <c r="G37" s="10">
        <f>INDEX('Trasy-km'!$F:$F,MATCH(B37&amp;" – "&amp;C37,'Trasy-km'!$C:$C,0))</f>
        <v>0</v>
      </c>
      <c r="H37" s="10">
        <f>INDEX('Trasy-km'!$G:$G,MATCH(B37&amp;" – "&amp;C37,'Trasy-km'!$C:$C,0))</f>
        <v>0</v>
      </c>
      <c r="I37" s="10">
        <f>INDEX('Trasy-km'!$H:$H,MATCH(B37&amp;" – "&amp;C37,'Trasy-km'!$C:$C,0))</f>
        <v>15.4</v>
      </c>
      <c r="J37" s="6">
        <f>INDEX('Provozní dny'!$B:$B,MATCH(D37,'Provozní dny'!$A:$A,0))</f>
        <v>365</v>
      </c>
      <c r="K37" s="10">
        <f t="shared" si="5"/>
        <v>0</v>
      </c>
      <c r="L37" s="10">
        <f t="shared" si="6"/>
        <v>0</v>
      </c>
      <c r="M37" s="10">
        <f t="shared" si="7"/>
        <v>0</v>
      </c>
      <c r="N37" s="10">
        <f t="shared" si="8"/>
        <v>0</v>
      </c>
      <c r="O37" s="17">
        <f t="shared" si="9"/>
        <v>5621</v>
      </c>
    </row>
    <row r="38" spans="1:15" x14ac:dyDescent="0.25">
      <c r="A38" s="16">
        <v>8745</v>
      </c>
      <c r="B38" s="6" t="s">
        <v>5</v>
      </c>
      <c r="C38" s="6" t="s">
        <v>64</v>
      </c>
      <c r="D38" s="6" t="s">
        <v>28</v>
      </c>
      <c r="E38" s="10">
        <f>INDEX('Trasy-km'!$D:$D,MATCH(B38&amp;" – "&amp;C38,'Trasy-km'!$C:$C,0))</f>
        <v>74.5</v>
      </c>
      <c r="F38" s="10">
        <f>INDEX('Trasy-km'!$E:$E,MATCH(B38&amp;" – "&amp;C38,'Trasy-km'!$C:$C,0))</f>
        <v>0</v>
      </c>
      <c r="G38" s="10">
        <f>INDEX('Trasy-km'!$F:$F,MATCH(B38&amp;" – "&amp;C38,'Trasy-km'!$C:$C,0))</f>
        <v>0</v>
      </c>
      <c r="H38" s="10">
        <f>INDEX('Trasy-km'!$G:$G,MATCH(B38&amp;" – "&amp;C38,'Trasy-km'!$C:$C,0))</f>
        <v>0</v>
      </c>
      <c r="I38" s="10">
        <f>INDEX('Trasy-km'!$H:$H,MATCH(B38&amp;" – "&amp;C38,'Trasy-km'!$C:$C,0))</f>
        <v>19</v>
      </c>
      <c r="J38" s="6">
        <f>INDEX('Provozní dny'!$B:$B,MATCH(D38,'Provozní dny'!$A:$A,0))</f>
        <v>365</v>
      </c>
      <c r="K38" s="10">
        <f t="shared" si="5"/>
        <v>27192.5</v>
      </c>
      <c r="L38" s="10">
        <f t="shared" si="6"/>
        <v>0</v>
      </c>
      <c r="M38" s="10">
        <f t="shared" si="7"/>
        <v>0</v>
      </c>
      <c r="N38" s="10">
        <f t="shared" si="8"/>
        <v>0</v>
      </c>
      <c r="O38" s="17">
        <f t="shared" si="9"/>
        <v>6935</v>
      </c>
    </row>
    <row r="39" spans="1:15" x14ac:dyDescent="0.25">
      <c r="A39" s="16">
        <v>14941</v>
      </c>
      <c r="B39" s="6" t="s">
        <v>63</v>
      </c>
      <c r="C39" s="6" t="s">
        <v>64</v>
      </c>
      <c r="D39" s="6" t="s">
        <v>16</v>
      </c>
      <c r="E39" s="10">
        <f>INDEX('Trasy-km'!$D:$D,MATCH(B39&amp;" – "&amp;C39,'Trasy-km'!$C:$C,0))</f>
        <v>0</v>
      </c>
      <c r="F39" s="10">
        <f>INDEX('Trasy-km'!$E:$E,MATCH(B39&amp;" – "&amp;C39,'Trasy-km'!$C:$C,0))</f>
        <v>0</v>
      </c>
      <c r="G39" s="10">
        <f>INDEX('Trasy-km'!$F:$F,MATCH(B39&amp;" – "&amp;C39,'Trasy-km'!$C:$C,0))</f>
        <v>0</v>
      </c>
      <c r="H39" s="10">
        <f>INDEX('Trasy-km'!$G:$G,MATCH(B39&amp;" – "&amp;C39,'Trasy-km'!$C:$C,0))</f>
        <v>0</v>
      </c>
      <c r="I39" s="10">
        <f>INDEX('Trasy-km'!$H:$H,MATCH(B39&amp;" – "&amp;C39,'Trasy-km'!$C:$C,0))</f>
        <v>15.4</v>
      </c>
      <c r="J39" s="6">
        <f>INDEX('Provozní dny'!$B:$B,MATCH(D39,'Provozní dny'!$A:$A,0))</f>
        <v>250</v>
      </c>
      <c r="K39" s="10">
        <f t="shared" si="5"/>
        <v>0</v>
      </c>
      <c r="L39" s="10">
        <f t="shared" si="6"/>
        <v>0</v>
      </c>
      <c r="M39" s="10">
        <f t="shared" si="7"/>
        <v>0</v>
      </c>
      <c r="N39" s="10">
        <f t="shared" si="8"/>
        <v>0</v>
      </c>
      <c r="O39" s="17">
        <f t="shared" si="9"/>
        <v>3850</v>
      </c>
    </row>
    <row r="40" spans="1:15" x14ac:dyDescent="0.25">
      <c r="A40" s="16">
        <v>8747</v>
      </c>
      <c r="B40" s="6" t="s">
        <v>5</v>
      </c>
      <c r="C40" s="6" t="s">
        <v>64</v>
      </c>
      <c r="D40" s="6" t="s">
        <v>28</v>
      </c>
      <c r="E40" s="10">
        <f>INDEX('Trasy-km'!$D:$D,MATCH(B40&amp;" – "&amp;C40,'Trasy-km'!$C:$C,0))</f>
        <v>74.5</v>
      </c>
      <c r="F40" s="10">
        <f>INDEX('Trasy-km'!$E:$E,MATCH(B40&amp;" – "&amp;C40,'Trasy-km'!$C:$C,0))</f>
        <v>0</v>
      </c>
      <c r="G40" s="10">
        <f>INDEX('Trasy-km'!$F:$F,MATCH(B40&amp;" – "&amp;C40,'Trasy-km'!$C:$C,0))</f>
        <v>0</v>
      </c>
      <c r="H40" s="10">
        <f>INDEX('Trasy-km'!$G:$G,MATCH(B40&amp;" – "&amp;C40,'Trasy-km'!$C:$C,0))</f>
        <v>0</v>
      </c>
      <c r="I40" s="10">
        <f>INDEX('Trasy-km'!$H:$H,MATCH(B40&amp;" – "&amp;C40,'Trasy-km'!$C:$C,0))</f>
        <v>19</v>
      </c>
      <c r="J40" s="6">
        <f>INDEX('Provozní dny'!$B:$B,MATCH(D40,'Provozní dny'!$A:$A,0))</f>
        <v>365</v>
      </c>
      <c r="K40" s="10">
        <f t="shared" si="5"/>
        <v>27192.5</v>
      </c>
      <c r="L40" s="10">
        <f t="shared" si="6"/>
        <v>0</v>
      </c>
      <c r="M40" s="10">
        <f t="shared" si="7"/>
        <v>0</v>
      </c>
      <c r="N40" s="10">
        <f t="shared" si="8"/>
        <v>0</v>
      </c>
      <c r="O40" s="17">
        <f t="shared" si="9"/>
        <v>6935</v>
      </c>
    </row>
    <row r="41" spans="1:15" x14ac:dyDescent="0.25">
      <c r="A41" s="16">
        <v>14943</v>
      </c>
      <c r="B41" s="6" t="s">
        <v>63</v>
      </c>
      <c r="C41" s="6" t="s">
        <v>51</v>
      </c>
      <c r="D41" s="6" t="s">
        <v>16</v>
      </c>
      <c r="E41" s="10">
        <f>INDEX('Trasy-km'!$D:$D,MATCH(B41&amp;" – "&amp;C41,'Trasy-km'!$C:$C,0))</f>
        <v>0</v>
      </c>
      <c r="F41" s="10">
        <f>INDEX('Trasy-km'!$E:$E,MATCH(B41&amp;" – "&amp;C41,'Trasy-km'!$C:$C,0))</f>
        <v>0</v>
      </c>
      <c r="G41" s="10">
        <f>INDEX('Trasy-km'!$F:$F,MATCH(B41&amp;" – "&amp;C41,'Trasy-km'!$C:$C,0))</f>
        <v>0</v>
      </c>
      <c r="H41" s="10">
        <f>INDEX('Trasy-km'!$G:$G,MATCH(B41&amp;" – "&amp;C41,'Trasy-km'!$C:$C,0))</f>
        <v>0</v>
      </c>
      <c r="I41" s="10">
        <v>15.4</v>
      </c>
      <c r="J41" s="6">
        <f>INDEX('Provozní dny'!$B:$B,MATCH(D41,'Provozní dny'!$A:$A,0))</f>
        <v>250</v>
      </c>
      <c r="K41" s="10">
        <f t="shared" si="5"/>
        <v>0</v>
      </c>
      <c r="L41" s="10">
        <f t="shared" si="6"/>
        <v>0</v>
      </c>
      <c r="M41" s="10">
        <f t="shared" si="7"/>
        <v>0</v>
      </c>
      <c r="N41" s="10">
        <f t="shared" si="8"/>
        <v>0</v>
      </c>
      <c r="O41" s="17">
        <f t="shared" si="9"/>
        <v>3850</v>
      </c>
    </row>
    <row r="42" spans="1:15" x14ac:dyDescent="0.25">
      <c r="A42" s="16">
        <v>8749</v>
      </c>
      <c r="B42" s="6" t="s">
        <v>5</v>
      </c>
      <c r="C42" s="6" t="s">
        <v>64</v>
      </c>
      <c r="D42" s="6" t="s">
        <v>28</v>
      </c>
      <c r="E42" s="10">
        <f>INDEX('Trasy-km'!$D:$D,MATCH(B42&amp;" – "&amp;C42,'Trasy-km'!$C:$C,0))</f>
        <v>74.5</v>
      </c>
      <c r="F42" s="10">
        <f>INDEX('Trasy-km'!$E:$E,MATCH(B42&amp;" – "&amp;C42,'Trasy-km'!$C:$C,0))</f>
        <v>0</v>
      </c>
      <c r="G42" s="10">
        <f>INDEX('Trasy-km'!$F:$F,MATCH(B42&amp;" – "&amp;C42,'Trasy-km'!$C:$C,0))</f>
        <v>0</v>
      </c>
      <c r="H42" s="10">
        <f>INDEX('Trasy-km'!$G:$G,MATCH(B42&amp;" – "&amp;C42,'Trasy-km'!$C:$C,0))</f>
        <v>0</v>
      </c>
      <c r="I42" s="10">
        <f>INDEX('Trasy-km'!$H:$H,MATCH(B42&amp;" – "&amp;C42,'Trasy-km'!$C:$C,0))</f>
        <v>19</v>
      </c>
      <c r="J42" s="6">
        <f>INDEX('Provozní dny'!$B:$B,MATCH(D42,'Provozní dny'!$A:$A,0))</f>
        <v>365</v>
      </c>
      <c r="K42" s="10">
        <f t="shared" si="5"/>
        <v>27192.5</v>
      </c>
      <c r="L42" s="10">
        <f t="shared" si="6"/>
        <v>0</v>
      </c>
      <c r="M42" s="10">
        <f t="shared" si="7"/>
        <v>0</v>
      </c>
      <c r="N42" s="10">
        <f t="shared" si="8"/>
        <v>0</v>
      </c>
      <c r="O42" s="17">
        <f t="shared" si="9"/>
        <v>6935</v>
      </c>
    </row>
    <row r="43" spans="1:15" x14ac:dyDescent="0.25">
      <c r="A43" s="16">
        <v>14945</v>
      </c>
      <c r="B43" s="6" t="s">
        <v>63</v>
      </c>
      <c r="C43" s="6" t="s">
        <v>64</v>
      </c>
      <c r="D43" s="6" t="s">
        <v>28</v>
      </c>
      <c r="E43" s="10">
        <f>INDEX('Trasy-km'!$D:$D,MATCH(B43&amp;" – "&amp;C43,'Trasy-km'!$C:$C,0))</f>
        <v>0</v>
      </c>
      <c r="F43" s="10">
        <f>INDEX('Trasy-km'!$E:$E,MATCH(B43&amp;" – "&amp;C43,'Trasy-km'!$C:$C,0))</f>
        <v>0</v>
      </c>
      <c r="G43" s="10">
        <f>INDEX('Trasy-km'!$F:$F,MATCH(B43&amp;" – "&amp;C43,'Trasy-km'!$C:$C,0))</f>
        <v>0</v>
      </c>
      <c r="H43" s="10">
        <f>INDEX('Trasy-km'!$G:$G,MATCH(B43&amp;" – "&amp;C43,'Trasy-km'!$C:$C,0))</f>
        <v>0</v>
      </c>
      <c r="I43" s="10">
        <f>INDEX('Trasy-km'!$H:$H,MATCH(B43&amp;" – "&amp;C43,'Trasy-km'!$C:$C,0))</f>
        <v>15.4</v>
      </c>
      <c r="J43" s="6">
        <f>INDEX('Provozní dny'!$B:$B,MATCH(D43,'Provozní dny'!$A:$A,0))</f>
        <v>365</v>
      </c>
      <c r="K43" s="10">
        <f t="shared" si="5"/>
        <v>0</v>
      </c>
      <c r="L43" s="10">
        <f t="shared" si="6"/>
        <v>0</v>
      </c>
      <c r="M43" s="10">
        <f t="shared" si="7"/>
        <v>0</v>
      </c>
      <c r="N43" s="10">
        <f t="shared" si="8"/>
        <v>0</v>
      </c>
      <c r="O43" s="17">
        <f t="shared" si="9"/>
        <v>5621</v>
      </c>
    </row>
    <row r="44" spans="1:15" x14ac:dyDescent="0.25">
      <c r="A44" s="16">
        <v>8751</v>
      </c>
      <c r="B44" s="6" t="s">
        <v>5</v>
      </c>
      <c r="C44" s="6" t="s">
        <v>64</v>
      </c>
      <c r="D44" s="6" t="s">
        <v>28</v>
      </c>
      <c r="E44" s="10">
        <f>INDEX('Trasy-km'!$D:$D,MATCH(B44&amp;" – "&amp;C44,'Trasy-km'!$C:$C,0))</f>
        <v>74.5</v>
      </c>
      <c r="F44" s="10">
        <f>INDEX('Trasy-km'!$E:$E,MATCH(B44&amp;" – "&amp;C44,'Trasy-km'!$C:$C,0))</f>
        <v>0</v>
      </c>
      <c r="G44" s="10">
        <f>INDEX('Trasy-km'!$F:$F,MATCH(B44&amp;" – "&amp;C44,'Trasy-km'!$C:$C,0))</f>
        <v>0</v>
      </c>
      <c r="H44" s="10">
        <f>INDEX('Trasy-km'!$G:$G,MATCH(B44&amp;" – "&amp;C44,'Trasy-km'!$C:$C,0))</f>
        <v>0</v>
      </c>
      <c r="I44" s="10">
        <f>INDEX('Trasy-km'!$H:$H,MATCH(B44&amp;" – "&amp;C44,'Trasy-km'!$C:$C,0))</f>
        <v>19</v>
      </c>
      <c r="J44" s="6">
        <f>INDEX('Provozní dny'!$B:$B,MATCH(D44,'Provozní dny'!$A:$A,0))</f>
        <v>365</v>
      </c>
      <c r="K44" s="10">
        <f t="shared" si="5"/>
        <v>27192.5</v>
      </c>
      <c r="L44" s="10">
        <f t="shared" si="6"/>
        <v>0</v>
      </c>
      <c r="M44" s="10">
        <f t="shared" si="7"/>
        <v>0</v>
      </c>
      <c r="N44" s="10">
        <f t="shared" si="8"/>
        <v>0</v>
      </c>
      <c r="O44" s="17">
        <f t="shared" si="9"/>
        <v>6935</v>
      </c>
    </row>
    <row r="45" spans="1:15" x14ac:dyDescent="0.25">
      <c r="A45" s="16">
        <v>14947</v>
      </c>
      <c r="B45" s="6" t="s">
        <v>63</v>
      </c>
      <c r="C45" s="6" t="s">
        <v>64</v>
      </c>
      <c r="D45" s="6" t="s">
        <v>16</v>
      </c>
      <c r="E45" s="10">
        <f>INDEX('Trasy-km'!$D:$D,MATCH(B45&amp;" – "&amp;C45,'Trasy-km'!$C:$C,0))</f>
        <v>0</v>
      </c>
      <c r="F45" s="10">
        <f>INDEX('Trasy-km'!$E:$E,MATCH(B45&amp;" – "&amp;C45,'Trasy-km'!$C:$C,0))</f>
        <v>0</v>
      </c>
      <c r="G45" s="10">
        <f>INDEX('Trasy-km'!$F:$F,MATCH(B45&amp;" – "&amp;C45,'Trasy-km'!$C:$C,0))</f>
        <v>0</v>
      </c>
      <c r="H45" s="10">
        <f>INDEX('Trasy-km'!$G:$G,MATCH(B45&amp;" – "&amp;C45,'Trasy-km'!$C:$C,0))</f>
        <v>0</v>
      </c>
      <c r="I45" s="10">
        <f>INDEX('Trasy-km'!$H:$H,MATCH(B45&amp;" – "&amp;C45,'Trasy-km'!$C:$C,0))</f>
        <v>15.4</v>
      </c>
      <c r="J45" s="6">
        <f>INDEX('Provozní dny'!$B:$B,MATCH(D45,'Provozní dny'!$A:$A,0))</f>
        <v>250</v>
      </c>
      <c r="K45" s="10">
        <f t="shared" si="5"/>
        <v>0</v>
      </c>
      <c r="L45" s="10">
        <f t="shared" si="6"/>
        <v>0</v>
      </c>
      <c r="M45" s="10">
        <f t="shared" si="7"/>
        <v>0</v>
      </c>
      <c r="N45" s="10">
        <f t="shared" si="8"/>
        <v>0</v>
      </c>
      <c r="O45" s="17">
        <f t="shared" si="9"/>
        <v>3850</v>
      </c>
    </row>
    <row r="46" spans="1:15" x14ac:dyDescent="0.25">
      <c r="A46" s="16">
        <v>8753</v>
      </c>
      <c r="B46" s="6" t="s">
        <v>5</v>
      </c>
      <c r="C46" s="6" t="s">
        <v>64</v>
      </c>
      <c r="D46" s="6" t="s">
        <v>28</v>
      </c>
      <c r="E46" s="10">
        <f>INDEX('Trasy-km'!$D:$D,MATCH(B46&amp;" – "&amp;C46,'Trasy-km'!$C:$C,0))</f>
        <v>74.5</v>
      </c>
      <c r="F46" s="10">
        <f>INDEX('Trasy-km'!$E:$E,MATCH(B46&amp;" – "&amp;C46,'Trasy-km'!$C:$C,0))</f>
        <v>0</v>
      </c>
      <c r="G46" s="10">
        <f>INDEX('Trasy-km'!$F:$F,MATCH(B46&amp;" – "&amp;C46,'Trasy-km'!$C:$C,0))</f>
        <v>0</v>
      </c>
      <c r="H46" s="10">
        <f>INDEX('Trasy-km'!$G:$G,MATCH(B46&amp;" – "&amp;C46,'Trasy-km'!$C:$C,0))</f>
        <v>0</v>
      </c>
      <c r="I46" s="10">
        <f>INDEX('Trasy-km'!$H:$H,MATCH(B46&amp;" – "&amp;C46,'Trasy-km'!$C:$C,0))</f>
        <v>19</v>
      </c>
      <c r="J46" s="6">
        <f>INDEX('Provozní dny'!$B:$B,MATCH(D46,'Provozní dny'!$A:$A,0))</f>
        <v>365</v>
      </c>
      <c r="K46" s="10">
        <f t="shared" si="5"/>
        <v>27192.5</v>
      </c>
      <c r="L46" s="10">
        <f t="shared" si="6"/>
        <v>0</v>
      </c>
      <c r="M46" s="10">
        <f t="shared" si="7"/>
        <v>0</v>
      </c>
      <c r="N46" s="10">
        <f t="shared" si="8"/>
        <v>0</v>
      </c>
      <c r="O46" s="17">
        <f t="shared" si="9"/>
        <v>6935</v>
      </c>
    </row>
    <row r="47" spans="1:15" x14ac:dyDescent="0.25">
      <c r="A47" s="16">
        <v>8755</v>
      </c>
      <c r="B47" s="6" t="s">
        <v>5</v>
      </c>
      <c r="C47" s="6" t="s">
        <v>63</v>
      </c>
      <c r="D47" s="6" t="s">
        <v>28</v>
      </c>
      <c r="E47" s="10">
        <f>INDEX('Trasy-km'!$D:$D,MATCH(B47&amp;" – "&amp;C47,'Trasy-km'!$C:$C,0))</f>
        <v>74.5</v>
      </c>
      <c r="F47" s="10">
        <f>INDEX('Trasy-km'!$E:$E,MATCH(B47&amp;" – "&amp;C47,'Trasy-km'!$C:$C,0))</f>
        <v>0</v>
      </c>
      <c r="G47" s="10">
        <f>INDEX('Trasy-km'!$F:$F,MATCH(B47&amp;" – "&amp;C47,'Trasy-km'!$C:$C,0))</f>
        <v>0</v>
      </c>
      <c r="H47" s="10">
        <f>INDEX('Trasy-km'!$G:$G,MATCH(B47&amp;" – "&amp;C47,'Trasy-km'!$C:$C,0))</f>
        <v>0</v>
      </c>
      <c r="I47" s="10">
        <f>INDEX('Trasy-km'!$H:$H,MATCH(B47&amp;" – "&amp;C47,'Trasy-km'!$C:$C,0))</f>
        <v>3.6</v>
      </c>
      <c r="J47" s="6">
        <f>INDEX('Provozní dny'!$B:$B,MATCH(D47,'Provozní dny'!$A:$A,0))</f>
        <v>365</v>
      </c>
      <c r="K47" s="10">
        <f t="shared" si="5"/>
        <v>27192.5</v>
      </c>
      <c r="L47" s="10">
        <f t="shared" si="6"/>
        <v>0</v>
      </c>
      <c r="M47" s="10">
        <f t="shared" si="7"/>
        <v>0</v>
      </c>
      <c r="N47" s="10">
        <f t="shared" si="8"/>
        <v>0</v>
      </c>
      <c r="O47" s="17">
        <f t="shared" si="9"/>
        <v>1314</v>
      </c>
    </row>
    <row r="48" spans="1:15" x14ac:dyDescent="0.25">
      <c r="A48" s="16">
        <v>8755</v>
      </c>
      <c r="B48" s="6" t="s">
        <v>63</v>
      </c>
      <c r="C48" s="6" t="s">
        <v>64</v>
      </c>
      <c r="D48" s="6" t="s">
        <v>9</v>
      </c>
      <c r="E48" s="10">
        <f>INDEX('Trasy-km'!$D:$D,MATCH(B48&amp;" – "&amp;C48,'Trasy-km'!$C:$C,0))</f>
        <v>0</v>
      </c>
      <c r="F48" s="10">
        <f>INDEX('Trasy-km'!$E:$E,MATCH(B48&amp;" – "&amp;C48,'Trasy-km'!$C:$C,0))</f>
        <v>0</v>
      </c>
      <c r="G48" s="10">
        <f>INDEX('Trasy-km'!$F:$F,MATCH(B48&amp;" – "&amp;C48,'Trasy-km'!$C:$C,0))</f>
        <v>0</v>
      </c>
      <c r="H48" s="10">
        <f>INDEX('Trasy-km'!$G:$G,MATCH(B48&amp;" – "&amp;C48,'Trasy-km'!$C:$C,0))</f>
        <v>0</v>
      </c>
      <c r="I48" s="10">
        <f>INDEX('Trasy-km'!$H:$H,MATCH(B48&amp;" – "&amp;C48,'Trasy-km'!$C:$C,0))</f>
        <v>15.4</v>
      </c>
      <c r="J48" s="6">
        <f>INDEX('Provozní dny'!$B:$B,MATCH(D48,'Provozní dny'!$A:$A,0))</f>
        <v>305</v>
      </c>
      <c r="K48" s="10">
        <f t="shared" si="5"/>
        <v>0</v>
      </c>
      <c r="L48" s="10">
        <f t="shared" si="6"/>
        <v>0</v>
      </c>
      <c r="M48" s="10">
        <f t="shared" si="7"/>
        <v>0</v>
      </c>
      <c r="N48" s="10">
        <f t="shared" si="8"/>
        <v>0</v>
      </c>
      <c r="O48" s="17">
        <f t="shared" si="9"/>
        <v>4697</v>
      </c>
    </row>
    <row r="49" spans="1:15" x14ac:dyDescent="0.25">
      <c r="A49" s="16">
        <v>14919</v>
      </c>
      <c r="B49" s="6" t="s">
        <v>7</v>
      </c>
      <c r="C49" s="6" t="s">
        <v>6</v>
      </c>
      <c r="D49" s="6" t="s">
        <v>16</v>
      </c>
      <c r="E49" s="10">
        <f>INDEX('Trasy-km'!$D:$D,MATCH(B49&amp;" – "&amp;C49,'Trasy-km'!$C:$C,0))</f>
        <v>13.6</v>
      </c>
      <c r="F49" s="10">
        <f>INDEX('Trasy-km'!$E:$E,MATCH(B49&amp;" – "&amp;C49,'Trasy-km'!$C:$C,0))</f>
        <v>0</v>
      </c>
      <c r="G49" s="10">
        <f>INDEX('Trasy-km'!$F:$F,MATCH(B49&amp;" – "&amp;C49,'Trasy-km'!$C:$C,0))</f>
        <v>0</v>
      </c>
      <c r="H49" s="10">
        <f>INDEX('Trasy-km'!$G:$G,MATCH(B49&amp;" – "&amp;C49,'Trasy-km'!$C:$C,0))</f>
        <v>0</v>
      </c>
      <c r="I49" s="10">
        <f>INDEX('Trasy-km'!$H:$H,MATCH(B49&amp;" – "&amp;C49,'Trasy-km'!$C:$C,0))</f>
        <v>0</v>
      </c>
      <c r="J49" s="6">
        <f>INDEX('Provozní dny'!$B:$B,MATCH(D49,'Provozní dny'!$A:$A,0))</f>
        <v>250</v>
      </c>
      <c r="K49" s="10">
        <f t="shared" si="5"/>
        <v>3400</v>
      </c>
      <c r="L49" s="10">
        <f t="shared" si="6"/>
        <v>0</v>
      </c>
      <c r="M49" s="10">
        <f t="shared" si="7"/>
        <v>0</v>
      </c>
      <c r="N49" s="10">
        <f t="shared" si="8"/>
        <v>0</v>
      </c>
      <c r="O49" s="17">
        <f t="shared" si="9"/>
        <v>0</v>
      </c>
    </row>
    <row r="50" spans="1:15" ht="15.75" thickBot="1" x14ac:dyDescent="0.3">
      <c r="A50" s="18">
        <v>8783</v>
      </c>
      <c r="B50" s="19" t="s">
        <v>5</v>
      </c>
      <c r="C50" s="19" t="s">
        <v>6</v>
      </c>
      <c r="D50" s="19" t="s">
        <v>16</v>
      </c>
      <c r="E50" s="20">
        <f>INDEX('Trasy-km'!$D:$D,MATCH(B50&amp;" – "&amp;C50,'Trasy-km'!$C:$C,0))</f>
        <v>45.7</v>
      </c>
      <c r="F50" s="20">
        <f>INDEX('Trasy-km'!$E:$E,MATCH(B50&amp;" – "&amp;C50,'Trasy-km'!$C:$C,0))</f>
        <v>0</v>
      </c>
      <c r="G50" s="20">
        <f>INDEX('Trasy-km'!$F:$F,MATCH(B50&amp;" – "&amp;C50,'Trasy-km'!$C:$C,0))</f>
        <v>0</v>
      </c>
      <c r="H50" s="20">
        <f>INDEX('Trasy-km'!$G:$G,MATCH(B50&amp;" – "&amp;C50,'Trasy-km'!$C:$C,0))</f>
        <v>0</v>
      </c>
      <c r="I50" s="20">
        <f>INDEX('Trasy-km'!$H:$H,MATCH(B50&amp;" – "&amp;C50,'Trasy-km'!$C:$C,0))</f>
        <v>0</v>
      </c>
      <c r="J50" s="19">
        <f>INDEX('Provozní dny'!$B:$B,MATCH(D50,'Provozní dny'!$A:$A,0))</f>
        <v>250</v>
      </c>
      <c r="K50" s="20">
        <f t="shared" si="5"/>
        <v>11425</v>
      </c>
      <c r="L50" s="20">
        <f t="shared" si="6"/>
        <v>0</v>
      </c>
      <c r="M50" s="20">
        <f t="shared" si="7"/>
        <v>0</v>
      </c>
      <c r="N50" s="20">
        <f t="shared" si="8"/>
        <v>0</v>
      </c>
      <c r="O50" s="21">
        <f t="shared" si="9"/>
        <v>0</v>
      </c>
    </row>
  </sheetData>
  <mergeCells count="7">
    <mergeCell ref="K1:O1"/>
    <mergeCell ref="A1:A2"/>
    <mergeCell ref="B1:B2"/>
    <mergeCell ref="C1:C2"/>
    <mergeCell ref="D1:D2"/>
    <mergeCell ref="E1:I1"/>
    <mergeCell ref="J1:J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"/>
  <sheetViews>
    <sheetView workbookViewId="0">
      <selection sqref="A1:A2"/>
    </sheetView>
  </sheetViews>
  <sheetFormatPr defaultRowHeight="15" x14ac:dyDescent="0.25"/>
  <cols>
    <col min="2" max="3" width="20.7109375" customWidth="1"/>
    <col min="5" max="9" width="9.42578125" style="2" customWidth="1"/>
    <col min="10" max="10" width="13.5703125" bestFit="1" customWidth="1"/>
    <col min="11" max="15" width="13" style="2" customWidth="1"/>
  </cols>
  <sheetData>
    <row r="1" spans="1:15" s="1" customFormat="1" x14ac:dyDescent="0.25">
      <c r="A1" s="52" t="s">
        <v>12</v>
      </c>
      <c r="B1" s="54" t="s">
        <v>0</v>
      </c>
      <c r="C1" s="54" t="s">
        <v>1</v>
      </c>
      <c r="D1" s="54" t="s">
        <v>13</v>
      </c>
      <c r="E1" s="50" t="s">
        <v>25</v>
      </c>
      <c r="F1" s="50"/>
      <c r="G1" s="50"/>
      <c r="H1" s="50"/>
      <c r="I1" s="50"/>
      <c r="J1" s="54" t="s">
        <v>14</v>
      </c>
      <c r="K1" s="50" t="s">
        <v>15</v>
      </c>
      <c r="L1" s="50"/>
      <c r="M1" s="50"/>
      <c r="N1" s="50"/>
      <c r="O1" s="51"/>
    </row>
    <row r="2" spans="1:15" s="1" customFormat="1" ht="15.75" thickBot="1" x14ac:dyDescent="0.3">
      <c r="A2" s="53"/>
      <c r="B2" s="55"/>
      <c r="C2" s="55"/>
      <c r="D2" s="55"/>
      <c r="E2" s="12" t="s">
        <v>26</v>
      </c>
      <c r="F2" s="12" t="s">
        <v>27</v>
      </c>
      <c r="G2" s="12" t="s">
        <v>42</v>
      </c>
      <c r="H2" s="12" t="s">
        <v>43</v>
      </c>
      <c r="I2" s="12" t="s">
        <v>57</v>
      </c>
      <c r="J2" s="55"/>
      <c r="K2" s="12" t="s">
        <v>26</v>
      </c>
      <c r="L2" s="12" t="s">
        <v>27</v>
      </c>
      <c r="M2" s="12" t="s">
        <v>42</v>
      </c>
      <c r="N2" s="12" t="s">
        <v>43</v>
      </c>
      <c r="O2" s="13" t="s">
        <v>57</v>
      </c>
    </row>
    <row r="3" spans="1:15" x14ac:dyDescent="0.25">
      <c r="A3" s="14">
        <v>15950</v>
      </c>
      <c r="B3" s="7" t="s">
        <v>5</v>
      </c>
      <c r="C3" s="7" t="s">
        <v>8</v>
      </c>
      <c r="D3" s="7" t="s">
        <v>16</v>
      </c>
      <c r="E3" s="11">
        <f>INDEX('Trasy-km'!$D:$D,MATCH(B3&amp;" – "&amp;C3,'Trasy-km'!$C:$C,0))</f>
        <v>25.2</v>
      </c>
      <c r="F3" s="11">
        <f>INDEX('Trasy-km'!$E:$E,MATCH(B3&amp;" – "&amp;C3,'Trasy-km'!$C:$C,0))</f>
        <v>0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11">
        <f>INDEX('Trasy-km'!$H:$H,MATCH(B3&amp;" – "&amp;C3,'Trasy-km'!$C:$C,0))</f>
        <v>0</v>
      </c>
      <c r="J3" s="7">
        <f>INDEX('Provozní dny'!$B:$B,MATCH(D3,'Provozní dny'!$A:$A,0))</f>
        <v>250</v>
      </c>
      <c r="K3" s="11">
        <f t="shared" ref="K3:O10" si="0">E3*$J3</f>
        <v>6300</v>
      </c>
      <c r="L3" s="11">
        <f t="shared" si="0"/>
        <v>0</v>
      </c>
      <c r="M3" s="11">
        <f t="shared" si="0"/>
        <v>0</v>
      </c>
      <c r="N3" s="11">
        <f t="shared" si="0"/>
        <v>0</v>
      </c>
      <c r="O3" s="15">
        <f t="shared" si="0"/>
        <v>0</v>
      </c>
    </row>
    <row r="4" spans="1:15" x14ac:dyDescent="0.25">
      <c r="A4" s="16">
        <v>15952</v>
      </c>
      <c r="B4" s="6" t="s">
        <v>5</v>
      </c>
      <c r="C4" s="6" t="s">
        <v>8</v>
      </c>
      <c r="D4" s="6" t="s">
        <v>16</v>
      </c>
      <c r="E4" s="10">
        <f>INDEX('Trasy-km'!$D:$D,MATCH(B4&amp;" – "&amp;C4,'Trasy-km'!$C:$C,0))</f>
        <v>25.2</v>
      </c>
      <c r="F4" s="10">
        <f>INDEX('Trasy-km'!$E:$E,MATCH(B4&amp;" – "&amp;C4,'Trasy-km'!$C:$C,0))</f>
        <v>0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10">
        <f>INDEX('Trasy-km'!$H:$H,MATCH(B4&amp;" – "&amp;C4,'Trasy-km'!$C:$C,0))</f>
        <v>0</v>
      </c>
      <c r="J4" s="6">
        <f>INDEX('Provozní dny'!$B:$B,MATCH(D4,'Provozní dny'!$A:$A,0))</f>
        <v>250</v>
      </c>
      <c r="K4" s="10">
        <f t="shared" si="0"/>
        <v>6300</v>
      </c>
      <c r="L4" s="10">
        <f t="shared" si="0"/>
        <v>0</v>
      </c>
      <c r="M4" s="10">
        <f t="shared" si="0"/>
        <v>0</v>
      </c>
      <c r="N4" s="10">
        <f t="shared" si="0"/>
        <v>0</v>
      </c>
      <c r="O4" s="17">
        <f t="shared" si="0"/>
        <v>0</v>
      </c>
    </row>
    <row r="5" spans="1:15" x14ac:dyDescent="0.25">
      <c r="A5" s="16">
        <v>15962</v>
      </c>
      <c r="B5" s="6" t="s">
        <v>5</v>
      </c>
      <c r="C5" s="6" t="s">
        <v>8</v>
      </c>
      <c r="D5" s="6" t="s">
        <v>16</v>
      </c>
      <c r="E5" s="10">
        <f>INDEX('Trasy-km'!$D:$D,MATCH(B5&amp;" – "&amp;C5,'Trasy-km'!$C:$C,0))</f>
        <v>25.2</v>
      </c>
      <c r="F5" s="10">
        <f>INDEX('Trasy-km'!$E:$E,MATCH(B5&amp;" – "&amp;C5,'Trasy-km'!$C:$C,0))</f>
        <v>0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10">
        <f>INDEX('Trasy-km'!$H:$H,MATCH(B5&amp;" – "&amp;C5,'Trasy-km'!$C:$C,0))</f>
        <v>0</v>
      </c>
      <c r="J5" s="6">
        <f>INDEX('Provozní dny'!$B:$B,MATCH(D5,'Provozní dny'!$A:$A,0))</f>
        <v>250</v>
      </c>
      <c r="K5" s="10">
        <f t="shared" si="0"/>
        <v>6300</v>
      </c>
      <c r="L5" s="10">
        <f t="shared" si="0"/>
        <v>0</v>
      </c>
      <c r="M5" s="10">
        <f t="shared" si="0"/>
        <v>0</v>
      </c>
      <c r="N5" s="10">
        <f t="shared" si="0"/>
        <v>0</v>
      </c>
      <c r="O5" s="17">
        <f t="shared" si="0"/>
        <v>0</v>
      </c>
    </row>
    <row r="6" spans="1:15" x14ac:dyDescent="0.25">
      <c r="A6" s="16">
        <v>15964</v>
      </c>
      <c r="B6" s="6" t="s">
        <v>5</v>
      </c>
      <c r="C6" s="6" t="s">
        <v>8</v>
      </c>
      <c r="D6" s="6" t="s">
        <v>16</v>
      </c>
      <c r="E6" s="10">
        <f>INDEX('Trasy-km'!$D:$D,MATCH(B6&amp;" – "&amp;C6,'Trasy-km'!$C:$C,0))</f>
        <v>25.2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10">
        <f>INDEX('Trasy-km'!$H:$H,MATCH(B6&amp;" – "&amp;C6,'Trasy-km'!$C:$C,0))</f>
        <v>0</v>
      </c>
      <c r="J6" s="6">
        <f>INDEX('Provozní dny'!$B:$B,MATCH(D6,'Provozní dny'!$A:$A,0))</f>
        <v>250</v>
      </c>
      <c r="K6" s="10">
        <f t="shared" si="0"/>
        <v>6300</v>
      </c>
      <c r="L6" s="10">
        <f t="shared" si="0"/>
        <v>0</v>
      </c>
      <c r="M6" s="10">
        <f t="shared" si="0"/>
        <v>0</v>
      </c>
      <c r="N6" s="10">
        <f t="shared" si="0"/>
        <v>0</v>
      </c>
      <c r="O6" s="17">
        <f t="shared" si="0"/>
        <v>0</v>
      </c>
    </row>
    <row r="7" spans="1:15" x14ac:dyDescent="0.25">
      <c r="A7" s="16">
        <v>15951</v>
      </c>
      <c r="B7" s="6" t="s">
        <v>8</v>
      </c>
      <c r="C7" s="6" t="s">
        <v>5</v>
      </c>
      <c r="D7" s="6" t="s">
        <v>16</v>
      </c>
      <c r="E7" s="10">
        <f>INDEX('Trasy-km'!$D:$D,MATCH(B7&amp;" – "&amp;C7,'Trasy-km'!$C:$C,0))</f>
        <v>25.2</v>
      </c>
      <c r="F7" s="10">
        <f>INDEX('Trasy-km'!$E:$E,MATCH(B7&amp;" – "&amp;C7,'Trasy-km'!$C:$C,0))</f>
        <v>0</v>
      </c>
      <c r="G7" s="10">
        <f>INDEX('Trasy-km'!$F:$F,MATCH(B7&amp;" – "&amp;C7,'Trasy-km'!$C:$C,0))</f>
        <v>0</v>
      </c>
      <c r="H7" s="10">
        <f>INDEX('Trasy-km'!$G:$G,MATCH(B7&amp;" – "&amp;C7,'Trasy-km'!$C:$C,0))</f>
        <v>0</v>
      </c>
      <c r="I7" s="10">
        <f>INDEX('Trasy-km'!$H:$H,MATCH(B7&amp;" – "&amp;C7,'Trasy-km'!$C:$C,0))</f>
        <v>0</v>
      </c>
      <c r="J7" s="6">
        <f>INDEX('Provozní dny'!$B:$B,MATCH(D7,'Provozní dny'!$A:$A,0))</f>
        <v>250</v>
      </c>
      <c r="K7" s="10">
        <f t="shared" si="0"/>
        <v>6300</v>
      </c>
      <c r="L7" s="10">
        <f t="shared" si="0"/>
        <v>0</v>
      </c>
      <c r="M7" s="10">
        <f t="shared" si="0"/>
        <v>0</v>
      </c>
      <c r="N7" s="10">
        <f t="shared" si="0"/>
        <v>0</v>
      </c>
      <c r="O7" s="17">
        <f t="shared" si="0"/>
        <v>0</v>
      </c>
    </row>
    <row r="8" spans="1:15" x14ac:dyDescent="0.25">
      <c r="A8" s="16">
        <v>15953</v>
      </c>
      <c r="B8" s="6" t="s">
        <v>8</v>
      </c>
      <c r="C8" s="6" t="s">
        <v>5</v>
      </c>
      <c r="D8" s="6" t="s">
        <v>16</v>
      </c>
      <c r="E8" s="10">
        <f>INDEX('Trasy-km'!$D:$D,MATCH(B8&amp;" – "&amp;C8,'Trasy-km'!$C:$C,0))</f>
        <v>25.2</v>
      </c>
      <c r="F8" s="10">
        <f>INDEX('Trasy-km'!$E:$E,MATCH(B8&amp;" – "&amp;C8,'Trasy-km'!$C:$C,0))</f>
        <v>0</v>
      </c>
      <c r="G8" s="10">
        <f>INDEX('Trasy-km'!$F:$F,MATCH(B8&amp;" – "&amp;C8,'Trasy-km'!$C:$C,0))</f>
        <v>0</v>
      </c>
      <c r="H8" s="10">
        <f>INDEX('Trasy-km'!$G:$G,MATCH(B8&amp;" – "&amp;C8,'Trasy-km'!$C:$C,0))</f>
        <v>0</v>
      </c>
      <c r="I8" s="10">
        <f>INDEX('Trasy-km'!$H:$H,MATCH(B8&amp;" – "&amp;C8,'Trasy-km'!$C:$C,0))</f>
        <v>0</v>
      </c>
      <c r="J8" s="6">
        <f>INDEX('Provozní dny'!$B:$B,MATCH(D8,'Provozní dny'!$A:$A,0))</f>
        <v>250</v>
      </c>
      <c r="K8" s="10">
        <f t="shared" si="0"/>
        <v>6300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7">
        <f t="shared" si="0"/>
        <v>0</v>
      </c>
    </row>
    <row r="9" spans="1:15" x14ac:dyDescent="0.25">
      <c r="A9" s="16">
        <v>15963</v>
      </c>
      <c r="B9" s="6" t="s">
        <v>8</v>
      </c>
      <c r="C9" s="6" t="s">
        <v>5</v>
      </c>
      <c r="D9" s="6" t="s">
        <v>16</v>
      </c>
      <c r="E9" s="10">
        <f>INDEX('Trasy-km'!$D:$D,MATCH(B9&amp;" – "&amp;C9,'Trasy-km'!$C:$C,0))</f>
        <v>25.2</v>
      </c>
      <c r="F9" s="10">
        <f>INDEX('Trasy-km'!$E:$E,MATCH(B9&amp;" – "&amp;C9,'Trasy-km'!$C:$C,0))</f>
        <v>0</v>
      </c>
      <c r="G9" s="10">
        <f>INDEX('Trasy-km'!$F:$F,MATCH(B9&amp;" – "&amp;C9,'Trasy-km'!$C:$C,0))</f>
        <v>0</v>
      </c>
      <c r="H9" s="10">
        <f>INDEX('Trasy-km'!$G:$G,MATCH(B9&amp;" – "&amp;C9,'Trasy-km'!$C:$C,0))</f>
        <v>0</v>
      </c>
      <c r="I9" s="10">
        <f>INDEX('Trasy-km'!$H:$H,MATCH(B9&amp;" – "&amp;C9,'Trasy-km'!$C:$C,0))</f>
        <v>0</v>
      </c>
      <c r="J9" s="6">
        <f>INDEX('Provozní dny'!$B:$B,MATCH(D9,'Provozní dny'!$A:$A,0))</f>
        <v>250</v>
      </c>
      <c r="K9" s="10">
        <f t="shared" si="0"/>
        <v>6300</v>
      </c>
      <c r="L9" s="10">
        <f t="shared" si="0"/>
        <v>0</v>
      </c>
      <c r="M9" s="10">
        <f t="shared" si="0"/>
        <v>0</v>
      </c>
      <c r="N9" s="10">
        <f t="shared" si="0"/>
        <v>0</v>
      </c>
      <c r="O9" s="17">
        <f t="shared" si="0"/>
        <v>0</v>
      </c>
    </row>
    <row r="10" spans="1:15" ht="15.75" thickBot="1" x14ac:dyDescent="0.3">
      <c r="A10" s="18">
        <v>15965</v>
      </c>
      <c r="B10" s="19" t="s">
        <v>8</v>
      </c>
      <c r="C10" s="19" t="s">
        <v>5</v>
      </c>
      <c r="D10" s="19" t="s">
        <v>16</v>
      </c>
      <c r="E10" s="20">
        <f>INDEX('Trasy-km'!$D:$D,MATCH(B10&amp;" – "&amp;C10,'Trasy-km'!$C:$C,0))</f>
        <v>25.2</v>
      </c>
      <c r="F10" s="20">
        <f>INDEX('Trasy-km'!$E:$E,MATCH(B10&amp;" – "&amp;C10,'Trasy-km'!$C:$C,0))</f>
        <v>0</v>
      </c>
      <c r="G10" s="20">
        <f>INDEX('Trasy-km'!$F:$F,MATCH(B10&amp;" – "&amp;C10,'Trasy-km'!$C:$C,0))</f>
        <v>0</v>
      </c>
      <c r="H10" s="20">
        <f>INDEX('Trasy-km'!$G:$G,MATCH(B10&amp;" – "&amp;C10,'Trasy-km'!$C:$C,0))</f>
        <v>0</v>
      </c>
      <c r="I10" s="20">
        <f>INDEX('Trasy-km'!$H:$H,MATCH(B10&amp;" – "&amp;C10,'Trasy-km'!$C:$C,0))</f>
        <v>0</v>
      </c>
      <c r="J10" s="19">
        <f>INDEX('Provozní dny'!$B:$B,MATCH(D10,'Provozní dny'!$A:$A,0))</f>
        <v>250</v>
      </c>
      <c r="K10" s="20">
        <f t="shared" si="0"/>
        <v>6300</v>
      </c>
      <c r="L10" s="20">
        <f t="shared" si="0"/>
        <v>0</v>
      </c>
      <c r="M10" s="20">
        <f t="shared" si="0"/>
        <v>0</v>
      </c>
      <c r="N10" s="20">
        <f t="shared" si="0"/>
        <v>0</v>
      </c>
      <c r="O10" s="21">
        <f t="shared" si="0"/>
        <v>0</v>
      </c>
    </row>
  </sheetData>
  <mergeCells count="7">
    <mergeCell ref="K1:O1"/>
    <mergeCell ref="A1:A2"/>
    <mergeCell ref="B1:B2"/>
    <mergeCell ref="C1:C2"/>
    <mergeCell ref="D1:D2"/>
    <mergeCell ref="E1:I1"/>
    <mergeCell ref="J1:J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3"/>
  <sheetViews>
    <sheetView workbookViewId="0">
      <selection sqref="A1:A2"/>
    </sheetView>
  </sheetViews>
  <sheetFormatPr defaultRowHeight="15" x14ac:dyDescent="0.25"/>
  <cols>
    <col min="2" max="3" width="20.7109375" customWidth="1"/>
    <col min="5" max="9" width="9.42578125" style="2" customWidth="1"/>
    <col min="10" max="10" width="13.5703125" bestFit="1" customWidth="1"/>
    <col min="11" max="15" width="13" style="2" customWidth="1"/>
  </cols>
  <sheetData>
    <row r="1" spans="1:15" s="1" customFormat="1" x14ac:dyDescent="0.25">
      <c r="A1" s="52" t="s">
        <v>12</v>
      </c>
      <c r="B1" s="54" t="s">
        <v>0</v>
      </c>
      <c r="C1" s="54" t="s">
        <v>1</v>
      </c>
      <c r="D1" s="54" t="s">
        <v>13</v>
      </c>
      <c r="E1" s="50" t="s">
        <v>25</v>
      </c>
      <c r="F1" s="50"/>
      <c r="G1" s="50"/>
      <c r="H1" s="50"/>
      <c r="I1" s="50"/>
      <c r="J1" s="54" t="s">
        <v>14</v>
      </c>
      <c r="K1" s="50" t="s">
        <v>15</v>
      </c>
      <c r="L1" s="50"/>
      <c r="M1" s="50"/>
      <c r="N1" s="50"/>
      <c r="O1" s="51"/>
    </row>
    <row r="2" spans="1:15" s="1" customFormat="1" ht="15.75" thickBot="1" x14ac:dyDescent="0.3">
      <c r="A2" s="53"/>
      <c r="B2" s="55"/>
      <c r="C2" s="55"/>
      <c r="D2" s="55"/>
      <c r="E2" s="12" t="s">
        <v>26</v>
      </c>
      <c r="F2" s="12" t="s">
        <v>27</v>
      </c>
      <c r="G2" s="12" t="s">
        <v>42</v>
      </c>
      <c r="H2" s="12" t="s">
        <v>43</v>
      </c>
      <c r="I2" s="12" t="s">
        <v>57</v>
      </c>
      <c r="J2" s="55"/>
      <c r="K2" s="12" t="s">
        <v>26</v>
      </c>
      <c r="L2" s="12" t="s">
        <v>27</v>
      </c>
      <c r="M2" s="12" t="s">
        <v>42</v>
      </c>
      <c r="N2" s="12" t="s">
        <v>43</v>
      </c>
      <c r="O2" s="13" t="s">
        <v>57</v>
      </c>
    </row>
    <row r="3" spans="1:15" x14ac:dyDescent="0.25">
      <c r="A3" s="14">
        <v>1934</v>
      </c>
      <c r="B3" s="7" t="s">
        <v>67</v>
      </c>
      <c r="C3" s="7" t="s">
        <v>5</v>
      </c>
      <c r="D3" s="7" t="s">
        <v>20</v>
      </c>
      <c r="E3" s="11">
        <f>INDEX('Trasy-km'!$D:$D,MATCH(B3&amp;" – "&amp;C3,'Trasy-km'!$C:$C,0))</f>
        <v>93</v>
      </c>
      <c r="F3" s="11">
        <f>INDEX('Trasy-km'!$E:$E,MATCH(B3&amp;" – "&amp;C3,'Trasy-km'!$C:$C,0))</f>
        <v>0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11">
        <f>INDEX('Trasy-km'!$H:$H,MATCH(B3&amp;" – "&amp;C3,'Trasy-km'!$C:$C,0))</f>
        <v>31</v>
      </c>
      <c r="J3" s="7">
        <f>INDEX('Provozní dny'!$B:$B,MATCH(D3,'Provozní dny'!$A:$A,0))</f>
        <v>115</v>
      </c>
      <c r="K3" s="11">
        <f t="shared" ref="K3:K11" si="0">E3*$J3</f>
        <v>10695</v>
      </c>
      <c r="L3" s="11">
        <f t="shared" ref="L3:L11" si="1">F3*$J3</f>
        <v>0</v>
      </c>
      <c r="M3" s="11">
        <f t="shared" ref="M3:M11" si="2">G3*$J3</f>
        <v>0</v>
      </c>
      <c r="N3" s="11">
        <f t="shared" ref="N3:N11" si="3">H3*$J3</f>
        <v>0</v>
      </c>
      <c r="O3" s="15">
        <f t="shared" ref="O3:O11" si="4">I3*$J3</f>
        <v>3565</v>
      </c>
    </row>
    <row r="4" spans="1:15" x14ac:dyDescent="0.25">
      <c r="A4" s="16">
        <v>1926</v>
      </c>
      <c r="B4" s="6" t="s">
        <v>51</v>
      </c>
      <c r="C4" s="6" t="s">
        <v>44</v>
      </c>
      <c r="D4" s="6" t="s">
        <v>16</v>
      </c>
      <c r="E4" s="30">
        <v>103.7</v>
      </c>
      <c r="F4" s="10">
        <f>INDEX('Trasy-km'!$E:$E,MATCH(B4&amp;" – "&amp;C4,'Trasy-km'!$C:$C,0))</f>
        <v>0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30">
        <v>0</v>
      </c>
      <c r="J4" s="6">
        <f>INDEX('Provozní dny'!$B:$B,MATCH(D4,'Provozní dny'!$A:$A,0))</f>
        <v>250</v>
      </c>
      <c r="K4" s="10">
        <f t="shared" si="0"/>
        <v>25925</v>
      </c>
      <c r="L4" s="10">
        <f t="shared" si="1"/>
        <v>0</v>
      </c>
      <c r="M4" s="10">
        <f t="shared" si="2"/>
        <v>0</v>
      </c>
      <c r="N4" s="10">
        <f t="shared" si="3"/>
        <v>0</v>
      </c>
      <c r="O4" s="17">
        <f t="shared" si="4"/>
        <v>0</v>
      </c>
    </row>
    <row r="5" spans="1:15" x14ac:dyDescent="0.25">
      <c r="A5" s="16">
        <v>1928</v>
      </c>
      <c r="B5" s="6" t="s">
        <v>51</v>
      </c>
      <c r="C5" s="6" t="s">
        <v>44</v>
      </c>
      <c r="D5" s="6" t="s">
        <v>16</v>
      </c>
      <c r="E5" s="30">
        <v>103.7</v>
      </c>
      <c r="F5" s="10">
        <f>INDEX('Trasy-km'!$E:$E,MATCH(B5&amp;" – "&amp;C5,'Trasy-km'!$C:$C,0))</f>
        <v>0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30">
        <v>0</v>
      </c>
      <c r="J5" s="6">
        <f>INDEX('Provozní dny'!$B:$B,MATCH(D5,'Provozní dny'!$A:$A,0))</f>
        <v>250</v>
      </c>
      <c r="K5" s="10">
        <f t="shared" si="0"/>
        <v>25925</v>
      </c>
      <c r="L5" s="10">
        <f t="shared" si="1"/>
        <v>0</v>
      </c>
      <c r="M5" s="10">
        <f t="shared" si="2"/>
        <v>0</v>
      </c>
      <c r="N5" s="10">
        <f t="shared" si="3"/>
        <v>0</v>
      </c>
      <c r="O5" s="17">
        <f t="shared" si="4"/>
        <v>0</v>
      </c>
    </row>
    <row r="6" spans="1:15" x14ac:dyDescent="0.25">
      <c r="A6" s="16">
        <v>14850</v>
      </c>
      <c r="B6" s="6" t="s">
        <v>52</v>
      </c>
      <c r="C6" s="6" t="s">
        <v>44</v>
      </c>
      <c r="D6" s="6" t="s">
        <v>49</v>
      </c>
      <c r="E6" s="10">
        <f>INDEX('Trasy-km'!$D:$D,MATCH(B6&amp;" – "&amp;C6,'Trasy-km'!$C:$C,0))</f>
        <v>40.5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10">
        <f>INDEX('Trasy-km'!$H:$H,MATCH(B6&amp;" – "&amp;C6,'Trasy-km'!$C:$C,0))</f>
        <v>0</v>
      </c>
      <c r="J6" s="6">
        <f>INDEX('Provozní dny'!$B:$B,MATCH(D6,'Provozní dny'!$A:$A,0))</f>
        <v>55</v>
      </c>
      <c r="K6" s="10">
        <f t="shared" si="0"/>
        <v>2227.5</v>
      </c>
      <c r="L6" s="10">
        <f t="shared" si="1"/>
        <v>0</v>
      </c>
      <c r="M6" s="10">
        <f t="shared" si="2"/>
        <v>0</v>
      </c>
      <c r="N6" s="10">
        <f t="shared" si="3"/>
        <v>0</v>
      </c>
      <c r="O6" s="17">
        <f t="shared" si="4"/>
        <v>0</v>
      </c>
    </row>
    <row r="7" spans="1:15" x14ac:dyDescent="0.25">
      <c r="A7" s="16">
        <v>14826</v>
      </c>
      <c r="B7" s="6" t="s">
        <v>52</v>
      </c>
      <c r="C7" s="6" t="s">
        <v>44</v>
      </c>
      <c r="D7" s="6" t="s">
        <v>68</v>
      </c>
      <c r="E7" s="10">
        <f>INDEX('Trasy-km'!$D:$D,MATCH(B7&amp;" – "&amp;C7,'Trasy-km'!$C:$C,0))</f>
        <v>40.5</v>
      </c>
      <c r="F7" s="10">
        <f>INDEX('Trasy-km'!$E:$E,MATCH(B7&amp;" – "&amp;C7,'Trasy-km'!$C:$C,0))</f>
        <v>0</v>
      </c>
      <c r="G7" s="10">
        <f>INDEX('Trasy-km'!$F:$F,MATCH(B7&amp;" – "&amp;C7,'Trasy-km'!$C:$C,0))</f>
        <v>0</v>
      </c>
      <c r="H7" s="10">
        <f>INDEX('Trasy-km'!$G:$G,MATCH(B7&amp;" – "&amp;C7,'Trasy-km'!$C:$C,0))</f>
        <v>0</v>
      </c>
      <c r="I7" s="10">
        <f>INDEX('Trasy-km'!$H:$H,MATCH(B7&amp;" – "&amp;C7,'Trasy-km'!$C:$C,0))</f>
        <v>0</v>
      </c>
      <c r="J7" s="6">
        <f>INDEX('Provozní dny'!$B:$B,MATCH(D7,'Provozní dny'!$A:$A,0))</f>
        <v>195</v>
      </c>
      <c r="K7" s="10">
        <f t="shared" si="0"/>
        <v>7897.5</v>
      </c>
      <c r="L7" s="10">
        <f t="shared" si="1"/>
        <v>0</v>
      </c>
      <c r="M7" s="10">
        <f t="shared" si="2"/>
        <v>0</v>
      </c>
      <c r="N7" s="10">
        <f t="shared" si="3"/>
        <v>0</v>
      </c>
      <c r="O7" s="17">
        <f t="shared" si="4"/>
        <v>0</v>
      </c>
    </row>
    <row r="8" spans="1:15" x14ac:dyDescent="0.25">
      <c r="A8" s="16">
        <v>1925</v>
      </c>
      <c r="B8" s="6" t="s">
        <v>44</v>
      </c>
      <c r="C8" s="6" t="s">
        <v>51</v>
      </c>
      <c r="D8" s="6" t="s">
        <v>16</v>
      </c>
      <c r="E8" s="30">
        <v>103.7</v>
      </c>
      <c r="F8" s="10">
        <f>INDEX('Trasy-km'!$E:$E,MATCH(B8&amp;" – "&amp;C8,'Trasy-km'!$C:$C,0))</f>
        <v>0</v>
      </c>
      <c r="G8" s="10">
        <f>INDEX('Trasy-km'!$F:$F,MATCH(B8&amp;" – "&amp;C8,'Trasy-km'!$C:$C,0))</f>
        <v>0</v>
      </c>
      <c r="H8" s="10">
        <f>INDEX('Trasy-km'!$G:$G,MATCH(B8&amp;" – "&amp;C8,'Trasy-km'!$C:$C,0))</f>
        <v>0</v>
      </c>
      <c r="I8" s="30">
        <v>0</v>
      </c>
      <c r="J8" s="6">
        <f>INDEX('Provozní dny'!$B:$B,MATCH(D8,'Provozní dny'!$A:$A,0))</f>
        <v>250</v>
      </c>
      <c r="K8" s="10">
        <f t="shared" si="0"/>
        <v>25925</v>
      </c>
      <c r="L8" s="10">
        <f t="shared" si="1"/>
        <v>0</v>
      </c>
      <c r="M8" s="10">
        <f t="shared" si="2"/>
        <v>0</v>
      </c>
      <c r="N8" s="10">
        <f t="shared" si="3"/>
        <v>0</v>
      </c>
      <c r="O8" s="17">
        <f t="shared" si="4"/>
        <v>0</v>
      </c>
    </row>
    <row r="9" spans="1:15" x14ac:dyDescent="0.25">
      <c r="A9" s="16">
        <v>1927</v>
      </c>
      <c r="B9" s="6" t="s">
        <v>44</v>
      </c>
      <c r="C9" s="6" t="s">
        <v>51</v>
      </c>
      <c r="D9" s="6" t="s">
        <v>16</v>
      </c>
      <c r="E9" s="30">
        <v>103.7</v>
      </c>
      <c r="F9" s="10">
        <f>INDEX('Trasy-km'!$E:$E,MATCH(B9&amp;" – "&amp;C9,'Trasy-km'!$C:$C,0))</f>
        <v>0</v>
      </c>
      <c r="G9" s="10">
        <f>INDEX('Trasy-km'!$F:$F,MATCH(B9&amp;" – "&amp;C9,'Trasy-km'!$C:$C,0))</f>
        <v>0</v>
      </c>
      <c r="H9" s="10">
        <f>INDEX('Trasy-km'!$G:$G,MATCH(B9&amp;" – "&amp;C9,'Trasy-km'!$C:$C,0))</f>
        <v>0</v>
      </c>
      <c r="I9" s="30">
        <v>0</v>
      </c>
      <c r="J9" s="6">
        <f>INDEX('Provozní dny'!$B:$B,MATCH(D9,'Provozní dny'!$A:$A,0))</f>
        <v>250</v>
      </c>
      <c r="K9" s="10">
        <f t="shared" si="0"/>
        <v>25925</v>
      </c>
      <c r="L9" s="10">
        <f t="shared" si="1"/>
        <v>0</v>
      </c>
      <c r="M9" s="10">
        <f t="shared" si="2"/>
        <v>0</v>
      </c>
      <c r="N9" s="10">
        <f t="shared" si="3"/>
        <v>0</v>
      </c>
      <c r="O9" s="17">
        <f t="shared" si="4"/>
        <v>0</v>
      </c>
    </row>
    <row r="10" spans="1:15" x14ac:dyDescent="0.25">
      <c r="A10" s="16">
        <v>1935</v>
      </c>
      <c r="B10" s="6" t="s">
        <v>5</v>
      </c>
      <c r="C10" s="6" t="s">
        <v>67</v>
      </c>
      <c r="D10" s="6" t="s">
        <v>20</v>
      </c>
      <c r="E10" s="10">
        <f>INDEX('Trasy-km'!$D:$D,MATCH(B10&amp;" – "&amp;C10,'Trasy-km'!$C:$C,0))</f>
        <v>93</v>
      </c>
      <c r="F10" s="10">
        <f>INDEX('Trasy-km'!$E:$E,MATCH(B10&amp;" – "&amp;C10,'Trasy-km'!$C:$C,0))</f>
        <v>0</v>
      </c>
      <c r="G10" s="10">
        <f>INDEX('Trasy-km'!$F:$F,MATCH(B10&amp;" – "&amp;C10,'Trasy-km'!$C:$C,0))</f>
        <v>0</v>
      </c>
      <c r="H10" s="10">
        <f>INDEX('Trasy-km'!$G:$G,MATCH(B10&amp;" – "&amp;C10,'Trasy-km'!$C:$C,0))</f>
        <v>0</v>
      </c>
      <c r="I10" s="10">
        <f>INDEX('Trasy-km'!$H:$H,MATCH(B10&amp;" – "&amp;C10,'Trasy-km'!$C:$C,0))</f>
        <v>31</v>
      </c>
      <c r="J10" s="6">
        <f>INDEX('Provozní dny'!$B:$B,MATCH(D10,'Provozní dny'!$A:$A,0))</f>
        <v>115</v>
      </c>
      <c r="K10" s="10">
        <f t="shared" si="0"/>
        <v>10695</v>
      </c>
      <c r="L10" s="10">
        <f t="shared" si="1"/>
        <v>0</v>
      </c>
      <c r="M10" s="10">
        <f t="shared" si="2"/>
        <v>0</v>
      </c>
      <c r="N10" s="10">
        <f t="shared" si="3"/>
        <v>0</v>
      </c>
      <c r="O10" s="17">
        <f t="shared" si="4"/>
        <v>3565</v>
      </c>
    </row>
    <row r="11" spans="1:15" ht="15.75" thickBot="1" x14ac:dyDescent="0.3">
      <c r="A11" s="18">
        <v>14821</v>
      </c>
      <c r="B11" s="19" t="s">
        <v>44</v>
      </c>
      <c r="C11" s="19" t="s">
        <v>52</v>
      </c>
      <c r="D11" s="19" t="s">
        <v>16</v>
      </c>
      <c r="E11" s="20">
        <f>INDEX('Trasy-km'!$D:$D,MATCH(B11&amp;" – "&amp;C11,'Trasy-km'!$C:$C,0))</f>
        <v>40.5</v>
      </c>
      <c r="F11" s="20">
        <f>INDEX('Trasy-km'!$E:$E,MATCH(B11&amp;" – "&amp;C11,'Trasy-km'!$C:$C,0))</f>
        <v>0</v>
      </c>
      <c r="G11" s="20">
        <f>INDEX('Trasy-km'!$F:$F,MATCH(B11&amp;" – "&amp;C11,'Trasy-km'!$C:$C,0))</f>
        <v>0</v>
      </c>
      <c r="H11" s="20">
        <f>INDEX('Trasy-km'!$G:$G,MATCH(B11&amp;" – "&amp;C11,'Trasy-km'!$C:$C,0))</f>
        <v>0</v>
      </c>
      <c r="I11" s="20">
        <f>INDEX('Trasy-km'!$H:$H,MATCH(B11&amp;" – "&amp;C11,'Trasy-km'!$C:$C,0))</f>
        <v>0</v>
      </c>
      <c r="J11" s="19">
        <f>INDEX('Provozní dny'!$B:$B,MATCH(D11,'Provozní dny'!$A:$A,0))</f>
        <v>250</v>
      </c>
      <c r="K11" s="20">
        <f t="shared" si="0"/>
        <v>10125</v>
      </c>
      <c r="L11" s="20">
        <f t="shared" si="1"/>
        <v>0</v>
      </c>
      <c r="M11" s="20">
        <f t="shared" si="2"/>
        <v>0</v>
      </c>
      <c r="N11" s="20">
        <f t="shared" si="3"/>
        <v>0</v>
      </c>
      <c r="O11" s="21">
        <f t="shared" si="4"/>
        <v>0</v>
      </c>
    </row>
    <row r="13" spans="1:15" x14ac:dyDescent="0.25">
      <c r="A13" s="31" t="s">
        <v>84</v>
      </c>
    </row>
  </sheetData>
  <mergeCells count="7">
    <mergeCell ref="K1:O1"/>
    <mergeCell ref="A1:A2"/>
    <mergeCell ref="B1:B2"/>
    <mergeCell ref="C1:C2"/>
    <mergeCell ref="D1:D2"/>
    <mergeCell ref="E1:I1"/>
    <mergeCell ref="J1:J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38"/>
  <sheetViews>
    <sheetView workbookViewId="0">
      <selection activeCell="A3" sqref="A3"/>
    </sheetView>
  </sheetViews>
  <sheetFormatPr defaultRowHeight="15" x14ac:dyDescent="0.25"/>
  <cols>
    <col min="2" max="3" width="20.7109375" customWidth="1"/>
    <col min="5" max="9" width="9.42578125" style="2" customWidth="1"/>
    <col min="10" max="10" width="13.5703125" bestFit="1" customWidth="1"/>
    <col min="11" max="15" width="13" style="2" customWidth="1"/>
  </cols>
  <sheetData>
    <row r="1" spans="1:15" s="1" customFormat="1" x14ac:dyDescent="0.25">
      <c r="A1" s="52" t="s">
        <v>12</v>
      </c>
      <c r="B1" s="54" t="s">
        <v>0</v>
      </c>
      <c r="C1" s="54" t="s">
        <v>1</v>
      </c>
      <c r="D1" s="54" t="s">
        <v>13</v>
      </c>
      <c r="E1" s="50" t="s">
        <v>25</v>
      </c>
      <c r="F1" s="50"/>
      <c r="G1" s="50"/>
      <c r="H1" s="50"/>
      <c r="I1" s="50"/>
      <c r="J1" s="54" t="s">
        <v>14</v>
      </c>
      <c r="K1" s="50" t="s">
        <v>15</v>
      </c>
      <c r="L1" s="50"/>
      <c r="M1" s="50"/>
      <c r="N1" s="50"/>
      <c r="O1" s="51"/>
    </row>
    <row r="2" spans="1:15" s="1" customFormat="1" ht="15.75" thickBot="1" x14ac:dyDescent="0.3">
      <c r="A2" s="53"/>
      <c r="B2" s="55"/>
      <c r="C2" s="55"/>
      <c r="D2" s="55"/>
      <c r="E2" s="12" t="s">
        <v>26</v>
      </c>
      <c r="F2" s="12" t="s">
        <v>27</v>
      </c>
      <c r="G2" s="12" t="s">
        <v>42</v>
      </c>
      <c r="H2" s="12" t="s">
        <v>43</v>
      </c>
      <c r="I2" s="12" t="s">
        <v>57</v>
      </c>
      <c r="J2" s="55"/>
      <c r="K2" s="12" t="s">
        <v>26</v>
      </c>
      <c r="L2" s="12" t="s">
        <v>27</v>
      </c>
      <c r="M2" s="12" t="s">
        <v>42</v>
      </c>
      <c r="N2" s="12" t="s">
        <v>43</v>
      </c>
      <c r="O2" s="13" t="s">
        <v>57</v>
      </c>
    </row>
    <row r="3" spans="1:15" x14ac:dyDescent="0.25">
      <c r="A3" s="14">
        <v>18440</v>
      </c>
      <c r="B3" s="7" t="s">
        <v>48</v>
      </c>
      <c r="C3" s="7" t="s">
        <v>44</v>
      </c>
      <c r="D3" s="7" t="s">
        <v>20</v>
      </c>
      <c r="E3" s="11">
        <f>INDEX('Trasy-km'!$D:$D,MATCH(B3&amp;" – "&amp;C3,'Trasy-km'!$C:$C,0))</f>
        <v>29.6</v>
      </c>
      <c r="F3" s="11">
        <f>INDEX('Trasy-km'!$E:$E,MATCH(B3&amp;" – "&amp;C3,'Trasy-km'!$C:$C,0))</f>
        <v>0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11">
        <f>INDEX('Trasy-km'!$H:$H,MATCH(B3&amp;" – "&amp;C3,'Trasy-km'!$C:$C,0))</f>
        <v>0</v>
      </c>
      <c r="J3" s="7">
        <f>INDEX('Provozní dny'!$B:$B,MATCH(D3,'Provozní dny'!$A:$A,0))</f>
        <v>115</v>
      </c>
      <c r="K3" s="11">
        <f t="shared" ref="K3:K38" si="0">E3*$J3</f>
        <v>3404</v>
      </c>
      <c r="L3" s="11">
        <f t="shared" ref="L3:L38" si="1">F3*$J3</f>
        <v>0</v>
      </c>
      <c r="M3" s="11">
        <f t="shared" ref="M3:M38" si="2">G3*$J3</f>
        <v>0</v>
      </c>
      <c r="N3" s="11">
        <f t="shared" ref="N3:N38" si="3">H3*$J3</f>
        <v>0</v>
      </c>
      <c r="O3" s="15">
        <f t="shared" ref="O3:O38" si="4">I3*$J3</f>
        <v>0</v>
      </c>
    </row>
    <row r="4" spans="1:15" x14ac:dyDescent="0.25">
      <c r="A4" s="16">
        <v>18400</v>
      </c>
      <c r="B4" s="6" t="s">
        <v>72</v>
      </c>
      <c r="C4" s="6" t="s">
        <v>71</v>
      </c>
      <c r="D4" s="6" t="s">
        <v>16</v>
      </c>
      <c r="E4" s="10">
        <f>INDEX('Trasy-km'!$D:$D,MATCH(B4&amp;" – "&amp;C4,'Trasy-km'!$C:$C,0))</f>
        <v>31.3</v>
      </c>
      <c r="F4" s="10">
        <f>INDEX('Trasy-km'!$E:$E,MATCH(B4&amp;" – "&amp;C4,'Trasy-km'!$C:$C,0))</f>
        <v>0</v>
      </c>
      <c r="G4" s="10">
        <f>INDEX('Trasy-km'!$F:$F,MATCH(B4&amp;" – "&amp;C4,'Trasy-km'!$C:$C,0))</f>
        <v>20</v>
      </c>
      <c r="H4" s="10">
        <f>INDEX('Trasy-km'!$G:$G,MATCH(B4&amp;" – "&amp;C4,'Trasy-km'!$C:$C,0))</f>
        <v>0</v>
      </c>
      <c r="I4" s="10">
        <f>INDEX('Trasy-km'!$H:$H,MATCH(B4&amp;" – "&amp;C4,'Trasy-km'!$C:$C,0))</f>
        <v>0</v>
      </c>
      <c r="J4" s="6">
        <f>INDEX('Provozní dny'!$B:$B,MATCH(D4,'Provozní dny'!$A:$A,0))</f>
        <v>250</v>
      </c>
      <c r="K4" s="10">
        <f t="shared" si="0"/>
        <v>7825</v>
      </c>
      <c r="L4" s="10">
        <f t="shared" si="1"/>
        <v>0</v>
      </c>
      <c r="M4" s="10">
        <f t="shared" si="2"/>
        <v>5000</v>
      </c>
      <c r="N4" s="10">
        <f t="shared" si="3"/>
        <v>0</v>
      </c>
      <c r="O4" s="17">
        <f t="shared" si="4"/>
        <v>0</v>
      </c>
    </row>
    <row r="5" spans="1:15" x14ac:dyDescent="0.25">
      <c r="A5" s="16">
        <v>18400</v>
      </c>
      <c r="B5" s="6" t="s">
        <v>71</v>
      </c>
      <c r="C5" s="6" t="s">
        <v>48</v>
      </c>
      <c r="D5" s="6" t="s">
        <v>9</v>
      </c>
      <c r="E5" s="10">
        <f>INDEX('Trasy-km'!$D:$D,MATCH(B5&amp;" – "&amp;C5,'Trasy-km'!$C:$C,0))</f>
        <v>18.100000000000001</v>
      </c>
      <c r="F5" s="10">
        <f>INDEX('Trasy-km'!$E:$E,MATCH(B5&amp;" – "&amp;C5,'Trasy-km'!$C:$C,0))</f>
        <v>0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10">
        <f>INDEX('Trasy-km'!$H:$H,MATCH(B5&amp;" – "&amp;C5,'Trasy-km'!$C:$C,0))</f>
        <v>0</v>
      </c>
      <c r="J5" s="6">
        <f>INDEX('Provozní dny'!$B:$B,MATCH(D5,'Provozní dny'!$A:$A,0))</f>
        <v>305</v>
      </c>
      <c r="K5" s="10">
        <f t="shared" si="0"/>
        <v>5520.5</v>
      </c>
      <c r="L5" s="10">
        <f t="shared" si="1"/>
        <v>0</v>
      </c>
      <c r="M5" s="10">
        <f t="shared" si="2"/>
        <v>0</v>
      </c>
      <c r="N5" s="10">
        <f t="shared" si="3"/>
        <v>0</v>
      </c>
      <c r="O5" s="17">
        <f t="shared" si="4"/>
        <v>0</v>
      </c>
    </row>
    <row r="6" spans="1:15" x14ac:dyDescent="0.25">
      <c r="A6" s="16">
        <v>18400</v>
      </c>
      <c r="B6" s="6" t="s">
        <v>48</v>
      </c>
      <c r="C6" s="6" t="s">
        <v>44</v>
      </c>
      <c r="D6" s="6" t="s">
        <v>28</v>
      </c>
      <c r="E6" s="10">
        <f>INDEX('Trasy-km'!$D:$D,MATCH(B6&amp;" – "&amp;C6,'Trasy-km'!$C:$C,0))</f>
        <v>29.6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10">
        <f>INDEX('Trasy-km'!$H:$H,MATCH(B6&amp;" – "&amp;C6,'Trasy-km'!$C:$C,0))</f>
        <v>0</v>
      </c>
      <c r="J6" s="6">
        <f>INDEX('Provozní dny'!$B:$B,MATCH(D6,'Provozní dny'!$A:$A,0))</f>
        <v>365</v>
      </c>
      <c r="K6" s="10">
        <f t="shared" si="0"/>
        <v>10804</v>
      </c>
      <c r="L6" s="10">
        <f t="shared" si="1"/>
        <v>0</v>
      </c>
      <c r="M6" s="10">
        <f t="shared" si="2"/>
        <v>0</v>
      </c>
      <c r="N6" s="10">
        <f t="shared" si="3"/>
        <v>0</v>
      </c>
      <c r="O6" s="17">
        <f t="shared" si="4"/>
        <v>0</v>
      </c>
    </row>
    <row r="7" spans="1:15" x14ac:dyDescent="0.25">
      <c r="A7" s="16">
        <v>18402</v>
      </c>
      <c r="B7" s="6" t="s">
        <v>72</v>
      </c>
      <c r="C7" s="6" t="s">
        <v>71</v>
      </c>
      <c r="D7" s="6" t="s">
        <v>16</v>
      </c>
      <c r="E7" s="10">
        <f>INDEX('Trasy-km'!$D:$D,MATCH(B7&amp;" – "&amp;C7,'Trasy-km'!$C:$C,0))</f>
        <v>31.3</v>
      </c>
      <c r="F7" s="10">
        <f>INDEX('Trasy-km'!$E:$E,MATCH(B7&amp;" – "&amp;C7,'Trasy-km'!$C:$C,0))</f>
        <v>0</v>
      </c>
      <c r="G7" s="10">
        <f>INDEX('Trasy-km'!$F:$F,MATCH(B7&amp;" – "&amp;C7,'Trasy-km'!$C:$C,0))</f>
        <v>20</v>
      </c>
      <c r="H7" s="10">
        <f>INDEX('Trasy-km'!$G:$G,MATCH(B7&amp;" – "&amp;C7,'Trasy-km'!$C:$C,0))</f>
        <v>0</v>
      </c>
      <c r="I7" s="10">
        <f>INDEX('Trasy-km'!$H:$H,MATCH(B7&amp;" – "&amp;C7,'Trasy-km'!$C:$C,0))</f>
        <v>0</v>
      </c>
      <c r="J7" s="6">
        <f>INDEX('Provozní dny'!$B:$B,MATCH(D7,'Provozní dny'!$A:$A,0))</f>
        <v>250</v>
      </c>
      <c r="K7" s="10">
        <f t="shared" si="0"/>
        <v>7825</v>
      </c>
      <c r="L7" s="10">
        <f t="shared" si="1"/>
        <v>0</v>
      </c>
      <c r="M7" s="10">
        <f t="shared" si="2"/>
        <v>5000</v>
      </c>
      <c r="N7" s="10">
        <f t="shared" si="3"/>
        <v>0</v>
      </c>
      <c r="O7" s="17">
        <f t="shared" si="4"/>
        <v>0</v>
      </c>
    </row>
    <row r="8" spans="1:15" x14ac:dyDescent="0.25">
      <c r="A8" s="16">
        <v>18404</v>
      </c>
      <c r="B8" s="6" t="s">
        <v>72</v>
      </c>
      <c r="C8" s="6" t="s">
        <v>44</v>
      </c>
      <c r="D8" s="6" t="s">
        <v>28</v>
      </c>
      <c r="E8" s="10">
        <f>INDEX('Trasy-km'!$D:$D,MATCH(B8&amp;" – "&amp;C8,'Trasy-km'!$C:$C,0))</f>
        <v>79</v>
      </c>
      <c r="F8" s="10">
        <f>INDEX('Trasy-km'!$E:$E,MATCH(B8&amp;" – "&amp;C8,'Trasy-km'!$C:$C,0))</f>
        <v>0</v>
      </c>
      <c r="G8" s="10">
        <f>INDEX('Trasy-km'!$F:$F,MATCH(B8&amp;" – "&amp;C8,'Trasy-km'!$C:$C,0))</f>
        <v>20</v>
      </c>
      <c r="H8" s="10">
        <f>INDEX('Trasy-km'!$G:$G,MATCH(B8&amp;" – "&amp;C8,'Trasy-km'!$C:$C,0))</f>
        <v>0</v>
      </c>
      <c r="I8" s="10">
        <f>INDEX('Trasy-km'!$H:$H,MATCH(B8&amp;" – "&amp;C8,'Trasy-km'!$C:$C,0))</f>
        <v>0</v>
      </c>
      <c r="J8" s="6">
        <f>INDEX('Provozní dny'!$B:$B,MATCH(D8,'Provozní dny'!$A:$A,0))</f>
        <v>365</v>
      </c>
      <c r="K8" s="10">
        <f t="shared" si="0"/>
        <v>28835</v>
      </c>
      <c r="L8" s="10">
        <f t="shared" si="1"/>
        <v>0</v>
      </c>
      <c r="M8" s="10">
        <f t="shared" si="2"/>
        <v>7300</v>
      </c>
      <c r="N8" s="10">
        <f t="shared" si="3"/>
        <v>0</v>
      </c>
      <c r="O8" s="17">
        <f t="shared" si="4"/>
        <v>0</v>
      </c>
    </row>
    <row r="9" spans="1:15" x14ac:dyDescent="0.25">
      <c r="A9" s="16">
        <v>18406</v>
      </c>
      <c r="B9" s="6" t="s">
        <v>72</v>
      </c>
      <c r="C9" s="6" t="s">
        <v>44</v>
      </c>
      <c r="D9" s="6" t="s">
        <v>28</v>
      </c>
      <c r="E9" s="10">
        <f>INDEX('Trasy-km'!$D:$D,MATCH(B9&amp;" – "&amp;C9,'Trasy-km'!$C:$C,0))</f>
        <v>79</v>
      </c>
      <c r="F9" s="10">
        <f>INDEX('Trasy-km'!$E:$E,MATCH(B9&amp;" – "&amp;C9,'Trasy-km'!$C:$C,0))</f>
        <v>0</v>
      </c>
      <c r="G9" s="10">
        <f>INDEX('Trasy-km'!$F:$F,MATCH(B9&amp;" – "&amp;C9,'Trasy-km'!$C:$C,0))</f>
        <v>20</v>
      </c>
      <c r="H9" s="10">
        <f>INDEX('Trasy-km'!$G:$G,MATCH(B9&amp;" – "&amp;C9,'Trasy-km'!$C:$C,0))</f>
        <v>0</v>
      </c>
      <c r="I9" s="10">
        <f>INDEX('Trasy-km'!$H:$H,MATCH(B9&amp;" – "&amp;C9,'Trasy-km'!$C:$C,0))</f>
        <v>0</v>
      </c>
      <c r="J9" s="6">
        <f>INDEX('Provozní dny'!$B:$B,MATCH(D9,'Provozní dny'!$A:$A,0))</f>
        <v>365</v>
      </c>
      <c r="K9" s="10">
        <f t="shared" si="0"/>
        <v>28835</v>
      </c>
      <c r="L9" s="10">
        <f t="shared" si="1"/>
        <v>0</v>
      </c>
      <c r="M9" s="10">
        <f t="shared" si="2"/>
        <v>7300</v>
      </c>
      <c r="N9" s="10">
        <f t="shared" si="3"/>
        <v>0</v>
      </c>
      <c r="O9" s="17">
        <f t="shared" si="4"/>
        <v>0</v>
      </c>
    </row>
    <row r="10" spans="1:15" x14ac:dyDescent="0.25">
      <c r="A10" s="16">
        <v>18408</v>
      </c>
      <c r="B10" s="6" t="s">
        <v>72</v>
      </c>
      <c r="C10" s="6" t="s">
        <v>44</v>
      </c>
      <c r="D10" s="6" t="s">
        <v>28</v>
      </c>
      <c r="E10" s="10">
        <f>INDEX('Trasy-km'!$D:$D,MATCH(B10&amp;" – "&amp;C10,'Trasy-km'!$C:$C,0))</f>
        <v>79</v>
      </c>
      <c r="F10" s="10">
        <f>INDEX('Trasy-km'!$E:$E,MATCH(B10&amp;" – "&amp;C10,'Trasy-km'!$C:$C,0))</f>
        <v>0</v>
      </c>
      <c r="G10" s="10">
        <f>INDEX('Trasy-km'!$F:$F,MATCH(B10&amp;" – "&amp;C10,'Trasy-km'!$C:$C,0))</f>
        <v>20</v>
      </c>
      <c r="H10" s="10">
        <f>INDEX('Trasy-km'!$G:$G,MATCH(B10&amp;" – "&amp;C10,'Trasy-km'!$C:$C,0))</f>
        <v>0</v>
      </c>
      <c r="I10" s="10">
        <f>INDEX('Trasy-km'!$H:$H,MATCH(B10&amp;" – "&amp;C10,'Trasy-km'!$C:$C,0))</f>
        <v>0</v>
      </c>
      <c r="J10" s="6">
        <f>INDEX('Provozní dny'!$B:$B,MATCH(D10,'Provozní dny'!$A:$A,0))</f>
        <v>365</v>
      </c>
      <c r="K10" s="10">
        <f t="shared" si="0"/>
        <v>28835</v>
      </c>
      <c r="L10" s="10">
        <f t="shared" si="1"/>
        <v>0</v>
      </c>
      <c r="M10" s="10">
        <f t="shared" si="2"/>
        <v>7300</v>
      </c>
      <c r="N10" s="10">
        <f t="shared" si="3"/>
        <v>0</v>
      </c>
      <c r="O10" s="17">
        <f t="shared" si="4"/>
        <v>0</v>
      </c>
    </row>
    <row r="11" spans="1:15" x14ac:dyDescent="0.25">
      <c r="A11" s="16">
        <v>18408</v>
      </c>
      <c r="B11" s="6" t="s">
        <v>44</v>
      </c>
      <c r="C11" s="6" t="s">
        <v>39</v>
      </c>
      <c r="D11" s="6" t="s">
        <v>16</v>
      </c>
      <c r="E11" s="10">
        <f>INDEX('Trasy-km'!$D:$D,MATCH(B11&amp;" – "&amp;C11,'Trasy-km'!$C:$C,0))</f>
        <v>8.5</v>
      </c>
      <c r="F11" s="10">
        <f>INDEX('Trasy-km'!$E:$E,MATCH(B11&amp;" – "&amp;C11,'Trasy-km'!$C:$C,0))</f>
        <v>0</v>
      </c>
      <c r="G11" s="10">
        <f>INDEX('Trasy-km'!$F:$F,MATCH(B11&amp;" – "&amp;C11,'Trasy-km'!$C:$C,0))</f>
        <v>0</v>
      </c>
      <c r="H11" s="10">
        <f>INDEX('Trasy-km'!$G:$G,MATCH(B11&amp;" – "&amp;C11,'Trasy-km'!$C:$C,0))</f>
        <v>0</v>
      </c>
      <c r="I11" s="10">
        <f>INDEX('Trasy-km'!$H:$H,MATCH(B11&amp;" – "&amp;C11,'Trasy-km'!$C:$C,0))</f>
        <v>0</v>
      </c>
      <c r="J11" s="6">
        <f>INDEX('Provozní dny'!$B:$B,MATCH(D11,'Provozní dny'!$A:$A,0))</f>
        <v>250</v>
      </c>
      <c r="K11" s="10">
        <f t="shared" si="0"/>
        <v>2125</v>
      </c>
      <c r="L11" s="10">
        <f t="shared" si="1"/>
        <v>0</v>
      </c>
      <c r="M11" s="10">
        <f t="shared" si="2"/>
        <v>0</v>
      </c>
      <c r="N11" s="10">
        <f t="shared" si="3"/>
        <v>0</v>
      </c>
      <c r="O11" s="17">
        <f t="shared" si="4"/>
        <v>0</v>
      </c>
    </row>
    <row r="12" spans="1:15" x14ac:dyDescent="0.25">
      <c r="A12" s="16">
        <v>18410</v>
      </c>
      <c r="B12" s="6" t="s">
        <v>72</v>
      </c>
      <c r="C12" s="6" t="s">
        <v>44</v>
      </c>
      <c r="D12" s="6" t="s">
        <v>28</v>
      </c>
      <c r="E12" s="10">
        <f>INDEX('Trasy-km'!$D:$D,MATCH(B12&amp;" – "&amp;C12,'Trasy-km'!$C:$C,0))</f>
        <v>79</v>
      </c>
      <c r="F12" s="10">
        <f>INDEX('Trasy-km'!$E:$E,MATCH(B12&amp;" – "&amp;C12,'Trasy-km'!$C:$C,0))</f>
        <v>0</v>
      </c>
      <c r="G12" s="10">
        <f>INDEX('Trasy-km'!$F:$F,MATCH(B12&amp;" – "&amp;C12,'Trasy-km'!$C:$C,0))</f>
        <v>20</v>
      </c>
      <c r="H12" s="10">
        <f>INDEX('Trasy-km'!$G:$G,MATCH(B12&amp;" – "&amp;C12,'Trasy-km'!$C:$C,0))</f>
        <v>0</v>
      </c>
      <c r="I12" s="10">
        <f>INDEX('Trasy-km'!$H:$H,MATCH(B12&amp;" – "&amp;C12,'Trasy-km'!$C:$C,0))</f>
        <v>0</v>
      </c>
      <c r="J12" s="6">
        <f>INDEX('Provozní dny'!$B:$B,MATCH(D12,'Provozní dny'!$A:$A,0))</f>
        <v>365</v>
      </c>
      <c r="K12" s="10">
        <f t="shared" si="0"/>
        <v>28835</v>
      </c>
      <c r="L12" s="10">
        <f t="shared" si="1"/>
        <v>0</v>
      </c>
      <c r="M12" s="10">
        <f t="shared" si="2"/>
        <v>7300</v>
      </c>
      <c r="N12" s="10">
        <f t="shared" si="3"/>
        <v>0</v>
      </c>
      <c r="O12" s="17">
        <f t="shared" si="4"/>
        <v>0</v>
      </c>
    </row>
    <row r="13" spans="1:15" x14ac:dyDescent="0.25">
      <c r="A13" s="16">
        <v>18412</v>
      </c>
      <c r="B13" s="6" t="s">
        <v>72</v>
      </c>
      <c r="C13" s="6" t="s">
        <v>74</v>
      </c>
      <c r="D13" s="6" t="s">
        <v>16</v>
      </c>
      <c r="E13" s="10">
        <f>INDEX('Trasy-km'!$D:$D,MATCH(B13&amp;" – "&amp;C13,'Trasy-km'!$C:$C,0))</f>
        <v>10.4</v>
      </c>
      <c r="F13" s="10">
        <f>INDEX('Trasy-km'!$E:$E,MATCH(B13&amp;" – "&amp;C13,'Trasy-km'!$C:$C,0))</f>
        <v>0</v>
      </c>
      <c r="G13" s="10">
        <f>INDEX('Trasy-km'!$F:$F,MATCH(B13&amp;" – "&amp;C13,'Trasy-km'!$C:$C,0))</f>
        <v>20</v>
      </c>
      <c r="H13" s="10">
        <f>INDEX('Trasy-km'!$G:$G,MATCH(B13&amp;" – "&amp;C13,'Trasy-km'!$C:$C,0))</f>
        <v>0</v>
      </c>
      <c r="I13" s="10">
        <f>INDEX('Trasy-km'!$H:$H,MATCH(B13&amp;" – "&amp;C13,'Trasy-km'!$C:$C,0))</f>
        <v>0</v>
      </c>
      <c r="J13" s="6">
        <f>INDEX('Provozní dny'!$B:$B,MATCH(D13,'Provozní dny'!$A:$A,0))</f>
        <v>250</v>
      </c>
      <c r="K13" s="10">
        <f t="shared" si="0"/>
        <v>2600</v>
      </c>
      <c r="L13" s="10">
        <f t="shared" si="1"/>
        <v>0</v>
      </c>
      <c r="M13" s="10">
        <f t="shared" si="2"/>
        <v>5000</v>
      </c>
      <c r="N13" s="10">
        <f t="shared" si="3"/>
        <v>0</v>
      </c>
      <c r="O13" s="17">
        <f t="shared" si="4"/>
        <v>0</v>
      </c>
    </row>
    <row r="14" spans="1:15" x14ac:dyDescent="0.25">
      <c r="A14" s="16">
        <v>18414</v>
      </c>
      <c r="B14" s="6" t="s">
        <v>72</v>
      </c>
      <c r="C14" s="6" t="s">
        <v>44</v>
      </c>
      <c r="D14" s="6" t="s">
        <v>28</v>
      </c>
      <c r="E14" s="10">
        <f>INDEX('Trasy-km'!$D:$D,MATCH(B14&amp;" – "&amp;C14,'Trasy-km'!$C:$C,0))</f>
        <v>79</v>
      </c>
      <c r="F14" s="10">
        <f>INDEX('Trasy-km'!$E:$E,MATCH(B14&amp;" – "&amp;C14,'Trasy-km'!$C:$C,0))</f>
        <v>0</v>
      </c>
      <c r="G14" s="10">
        <f>INDEX('Trasy-km'!$F:$F,MATCH(B14&amp;" – "&amp;C14,'Trasy-km'!$C:$C,0))</f>
        <v>20</v>
      </c>
      <c r="H14" s="10">
        <f>INDEX('Trasy-km'!$G:$G,MATCH(B14&amp;" – "&amp;C14,'Trasy-km'!$C:$C,0))</f>
        <v>0</v>
      </c>
      <c r="I14" s="10">
        <f>INDEX('Trasy-km'!$H:$H,MATCH(B14&amp;" – "&amp;C14,'Trasy-km'!$C:$C,0))</f>
        <v>0</v>
      </c>
      <c r="J14" s="6">
        <f>INDEX('Provozní dny'!$B:$B,MATCH(D14,'Provozní dny'!$A:$A,0))</f>
        <v>365</v>
      </c>
      <c r="K14" s="10">
        <f t="shared" si="0"/>
        <v>28835</v>
      </c>
      <c r="L14" s="10">
        <f t="shared" si="1"/>
        <v>0</v>
      </c>
      <c r="M14" s="10">
        <f t="shared" si="2"/>
        <v>7300</v>
      </c>
      <c r="N14" s="10">
        <f t="shared" si="3"/>
        <v>0</v>
      </c>
      <c r="O14" s="17">
        <f t="shared" si="4"/>
        <v>0</v>
      </c>
    </row>
    <row r="15" spans="1:15" x14ac:dyDescent="0.25">
      <c r="A15" s="16">
        <v>18416</v>
      </c>
      <c r="B15" s="6" t="s">
        <v>72</v>
      </c>
      <c r="C15" s="6" t="s">
        <v>74</v>
      </c>
      <c r="D15" s="6" t="s">
        <v>21</v>
      </c>
      <c r="E15" s="10">
        <f>INDEX('Trasy-km'!$D:$D,MATCH(B15&amp;" – "&amp;C15,'Trasy-km'!$C:$C,0))</f>
        <v>10.4</v>
      </c>
      <c r="F15" s="10">
        <f>INDEX('Trasy-km'!$E:$E,MATCH(B15&amp;" – "&amp;C15,'Trasy-km'!$C:$C,0))</f>
        <v>0</v>
      </c>
      <c r="G15" s="10">
        <f>INDEX('Trasy-km'!$F:$F,MATCH(B15&amp;" – "&amp;C15,'Trasy-km'!$C:$C,0))</f>
        <v>20</v>
      </c>
      <c r="H15" s="10">
        <f>INDEX('Trasy-km'!$G:$G,MATCH(B15&amp;" – "&amp;C15,'Trasy-km'!$C:$C,0))</f>
        <v>0</v>
      </c>
      <c r="I15" s="10">
        <f>INDEX('Trasy-km'!$H:$H,MATCH(B15&amp;" – "&amp;C15,'Trasy-km'!$C:$C,0))</f>
        <v>0</v>
      </c>
      <c r="J15" s="6">
        <f>INDEX('Provozní dny'!$B:$B,MATCH(D15,'Provozní dny'!$A:$A,0))</f>
        <v>310</v>
      </c>
      <c r="K15" s="10">
        <f t="shared" si="0"/>
        <v>3224</v>
      </c>
      <c r="L15" s="10">
        <f t="shared" si="1"/>
        <v>0</v>
      </c>
      <c r="M15" s="10">
        <f t="shared" si="2"/>
        <v>6200</v>
      </c>
      <c r="N15" s="10">
        <f t="shared" si="3"/>
        <v>0</v>
      </c>
      <c r="O15" s="17">
        <f t="shared" si="4"/>
        <v>0</v>
      </c>
    </row>
    <row r="16" spans="1:15" x14ac:dyDescent="0.25">
      <c r="A16" s="16">
        <v>18418</v>
      </c>
      <c r="B16" s="6" t="s">
        <v>72</v>
      </c>
      <c r="C16" s="6" t="s">
        <v>44</v>
      </c>
      <c r="D16" s="6" t="s">
        <v>28</v>
      </c>
      <c r="E16" s="10">
        <f>INDEX('Trasy-km'!$D:$D,MATCH(B16&amp;" – "&amp;C16,'Trasy-km'!$C:$C,0))</f>
        <v>79</v>
      </c>
      <c r="F16" s="10">
        <f>INDEX('Trasy-km'!$E:$E,MATCH(B16&amp;" – "&amp;C16,'Trasy-km'!$C:$C,0))</f>
        <v>0</v>
      </c>
      <c r="G16" s="10">
        <f>INDEX('Trasy-km'!$F:$F,MATCH(B16&amp;" – "&amp;C16,'Trasy-km'!$C:$C,0))</f>
        <v>20</v>
      </c>
      <c r="H16" s="10">
        <f>INDEX('Trasy-km'!$G:$G,MATCH(B16&amp;" – "&amp;C16,'Trasy-km'!$C:$C,0))</f>
        <v>0</v>
      </c>
      <c r="I16" s="10">
        <f>INDEX('Trasy-km'!$H:$H,MATCH(B16&amp;" – "&amp;C16,'Trasy-km'!$C:$C,0))</f>
        <v>0</v>
      </c>
      <c r="J16" s="6">
        <f>INDEX('Provozní dny'!$B:$B,MATCH(D16,'Provozní dny'!$A:$A,0))</f>
        <v>365</v>
      </c>
      <c r="K16" s="10">
        <f t="shared" si="0"/>
        <v>28835</v>
      </c>
      <c r="L16" s="10">
        <f t="shared" si="1"/>
        <v>0</v>
      </c>
      <c r="M16" s="10">
        <f t="shared" si="2"/>
        <v>7300</v>
      </c>
      <c r="N16" s="10">
        <f t="shared" si="3"/>
        <v>0</v>
      </c>
      <c r="O16" s="17">
        <f t="shared" si="4"/>
        <v>0</v>
      </c>
    </row>
    <row r="17" spans="1:15" x14ac:dyDescent="0.25">
      <c r="A17" s="16">
        <v>18420</v>
      </c>
      <c r="B17" s="6" t="s">
        <v>72</v>
      </c>
      <c r="C17" s="6" t="s">
        <v>71</v>
      </c>
      <c r="D17" s="6" t="s">
        <v>21</v>
      </c>
      <c r="E17" s="10">
        <f>INDEX('Trasy-km'!$D:$D,MATCH(B17&amp;" – "&amp;C17,'Trasy-km'!$C:$C,0))</f>
        <v>31.3</v>
      </c>
      <c r="F17" s="10">
        <f>INDEX('Trasy-km'!$E:$E,MATCH(B17&amp;" – "&amp;C17,'Trasy-km'!$C:$C,0))</f>
        <v>0</v>
      </c>
      <c r="G17" s="10">
        <f>INDEX('Trasy-km'!$F:$F,MATCH(B17&amp;" – "&amp;C17,'Trasy-km'!$C:$C,0))</f>
        <v>20</v>
      </c>
      <c r="H17" s="10">
        <f>INDEX('Trasy-km'!$G:$G,MATCH(B17&amp;" – "&amp;C17,'Trasy-km'!$C:$C,0))</f>
        <v>0</v>
      </c>
      <c r="I17" s="10">
        <f>INDEX('Trasy-km'!$H:$H,MATCH(B17&amp;" – "&amp;C17,'Trasy-km'!$C:$C,0))</f>
        <v>0</v>
      </c>
      <c r="J17" s="6">
        <f>INDEX('Provozní dny'!$B:$B,MATCH(D17,'Provozní dny'!$A:$A,0))</f>
        <v>310</v>
      </c>
      <c r="K17" s="10">
        <f t="shared" si="0"/>
        <v>9703</v>
      </c>
      <c r="L17" s="10">
        <f t="shared" si="1"/>
        <v>0</v>
      </c>
      <c r="M17" s="10">
        <f t="shared" si="2"/>
        <v>6200</v>
      </c>
      <c r="N17" s="10">
        <f t="shared" si="3"/>
        <v>0</v>
      </c>
      <c r="O17" s="17">
        <f t="shared" si="4"/>
        <v>0</v>
      </c>
    </row>
    <row r="18" spans="1:15" x14ac:dyDescent="0.25">
      <c r="A18" s="16">
        <v>18422</v>
      </c>
      <c r="B18" s="6" t="s">
        <v>72</v>
      </c>
      <c r="C18" s="6" t="s">
        <v>75</v>
      </c>
      <c r="D18" s="6" t="s">
        <v>28</v>
      </c>
      <c r="E18" s="10">
        <f>INDEX('Trasy-km'!$D:$D,MATCH(B18&amp;" – "&amp;C18,'Trasy-km'!$C:$C,0))</f>
        <v>64.2</v>
      </c>
      <c r="F18" s="10">
        <f>INDEX('Trasy-km'!$E:$E,MATCH(B18&amp;" – "&amp;C18,'Trasy-km'!$C:$C,0))</f>
        <v>0</v>
      </c>
      <c r="G18" s="10">
        <f>INDEX('Trasy-km'!$F:$F,MATCH(B18&amp;" – "&amp;C18,'Trasy-km'!$C:$C,0))</f>
        <v>20</v>
      </c>
      <c r="H18" s="10">
        <f>INDEX('Trasy-km'!$G:$G,MATCH(B18&amp;" – "&amp;C18,'Trasy-km'!$C:$C,0))</f>
        <v>0</v>
      </c>
      <c r="I18" s="10">
        <f>INDEX('Trasy-km'!$H:$H,MATCH(B18&amp;" – "&amp;C18,'Trasy-km'!$C:$C,0))</f>
        <v>0</v>
      </c>
      <c r="J18" s="6">
        <f>INDEX('Provozní dny'!$B:$B,MATCH(D18,'Provozní dny'!$A:$A,0))</f>
        <v>365</v>
      </c>
      <c r="K18" s="10">
        <f t="shared" si="0"/>
        <v>23433</v>
      </c>
      <c r="L18" s="10">
        <f t="shared" si="1"/>
        <v>0</v>
      </c>
      <c r="M18" s="10">
        <f t="shared" si="2"/>
        <v>7300</v>
      </c>
      <c r="N18" s="10">
        <f t="shared" si="3"/>
        <v>0</v>
      </c>
      <c r="O18" s="17">
        <f t="shared" si="4"/>
        <v>0</v>
      </c>
    </row>
    <row r="19" spans="1:15" x14ac:dyDescent="0.25">
      <c r="A19" s="16">
        <v>18424</v>
      </c>
      <c r="B19" s="6" t="s">
        <v>72</v>
      </c>
      <c r="C19" s="6" t="s">
        <v>71</v>
      </c>
      <c r="D19" s="6" t="s">
        <v>28</v>
      </c>
      <c r="E19" s="10">
        <f>INDEX('Trasy-km'!$D:$D,MATCH(B19&amp;" – "&amp;C19,'Trasy-km'!$C:$C,0))</f>
        <v>31.3</v>
      </c>
      <c r="F19" s="10">
        <f>INDEX('Trasy-km'!$E:$E,MATCH(B19&amp;" – "&amp;C19,'Trasy-km'!$C:$C,0))</f>
        <v>0</v>
      </c>
      <c r="G19" s="10">
        <f>INDEX('Trasy-km'!$F:$F,MATCH(B19&amp;" – "&amp;C19,'Trasy-km'!$C:$C,0))</f>
        <v>20</v>
      </c>
      <c r="H19" s="10">
        <f>INDEX('Trasy-km'!$G:$G,MATCH(B19&amp;" – "&amp;C19,'Trasy-km'!$C:$C,0))</f>
        <v>0</v>
      </c>
      <c r="I19" s="10">
        <f>INDEX('Trasy-km'!$H:$H,MATCH(B19&amp;" – "&amp;C19,'Trasy-km'!$C:$C,0))</f>
        <v>0</v>
      </c>
      <c r="J19" s="6">
        <f>INDEX('Provozní dny'!$B:$B,MATCH(D19,'Provozní dny'!$A:$A,0))</f>
        <v>365</v>
      </c>
      <c r="K19" s="10">
        <f t="shared" si="0"/>
        <v>11424.5</v>
      </c>
      <c r="L19" s="10">
        <f t="shared" si="1"/>
        <v>0</v>
      </c>
      <c r="M19" s="10">
        <f t="shared" si="2"/>
        <v>7300</v>
      </c>
      <c r="N19" s="10">
        <f t="shared" si="3"/>
        <v>0</v>
      </c>
      <c r="O19" s="17">
        <f t="shared" si="4"/>
        <v>0</v>
      </c>
    </row>
    <row r="20" spans="1:15" x14ac:dyDescent="0.25">
      <c r="A20" s="16">
        <v>18401</v>
      </c>
      <c r="B20" s="6" t="s">
        <v>71</v>
      </c>
      <c r="C20" s="6" t="s">
        <v>72</v>
      </c>
      <c r="D20" s="6" t="s">
        <v>16</v>
      </c>
      <c r="E20" s="10">
        <f>INDEX('Trasy-km'!$D:$D,MATCH(B20&amp;" – "&amp;C20,'Trasy-km'!$C:$C,0))</f>
        <v>31.3</v>
      </c>
      <c r="F20" s="10">
        <f>INDEX('Trasy-km'!$E:$E,MATCH(B20&amp;" – "&amp;C20,'Trasy-km'!$C:$C,0))</f>
        <v>0</v>
      </c>
      <c r="G20" s="10">
        <f>INDEX('Trasy-km'!$F:$F,MATCH(B20&amp;" – "&amp;C20,'Trasy-km'!$C:$C,0))</f>
        <v>20</v>
      </c>
      <c r="H20" s="10">
        <f>INDEX('Trasy-km'!$G:$G,MATCH(B20&amp;" – "&amp;C20,'Trasy-km'!$C:$C,0))</f>
        <v>0</v>
      </c>
      <c r="I20" s="10">
        <f>INDEX('Trasy-km'!$H:$H,MATCH(B20&amp;" – "&amp;C20,'Trasy-km'!$C:$C,0))</f>
        <v>0</v>
      </c>
      <c r="J20" s="6">
        <f>INDEX('Provozní dny'!$B:$B,MATCH(D20,'Provozní dny'!$A:$A,0))</f>
        <v>250</v>
      </c>
      <c r="K20" s="10">
        <f t="shared" si="0"/>
        <v>7825</v>
      </c>
      <c r="L20" s="10">
        <f t="shared" si="1"/>
        <v>0</v>
      </c>
      <c r="M20" s="10">
        <f t="shared" si="2"/>
        <v>5000</v>
      </c>
      <c r="N20" s="10">
        <f t="shared" si="3"/>
        <v>0</v>
      </c>
      <c r="O20" s="17">
        <f t="shared" si="4"/>
        <v>0</v>
      </c>
    </row>
    <row r="21" spans="1:15" x14ac:dyDescent="0.25">
      <c r="A21" s="16">
        <v>18403</v>
      </c>
      <c r="B21" s="6" t="s">
        <v>71</v>
      </c>
      <c r="C21" s="6" t="s">
        <v>72</v>
      </c>
      <c r="D21" s="6" t="s">
        <v>16</v>
      </c>
      <c r="E21" s="10">
        <f>INDEX('Trasy-km'!$D:$D,MATCH(B21&amp;" – "&amp;C21,'Trasy-km'!$C:$C,0))</f>
        <v>31.3</v>
      </c>
      <c r="F21" s="10">
        <f>INDEX('Trasy-km'!$E:$E,MATCH(B21&amp;" – "&amp;C21,'Trasy-km'!$C:$C,0))</f>
        <v>0</v>
      </c>
      <c r="G21" s="10">
        <f>INDEX('Trasy-km'!$F:$F,MATCH(B21&amp;" – "&amp;C21,'Trasy-km'!$C:$C,0))</f>
        <v>20</v>
      </c>
      <c r="H21" s="10">
        <f>INDEX('Trasy-km'!$G:$G,MATCH(B21&amp;" – "&amp;C21,'Trasy-km'!$C:$C,0))</f>
        <v>0</v>
      </c>
      <c r="I21" s="10">
        <f>INDEX('Trasy-km'!$H:$H,MATCH(B21&amp;" – "&amp;C21,'Trasy-km'!$C:$C,0))</f>
        <v>0</v>
      </c>
      <c r="J21" s="6">
        <f>INDEX('Provozní dny'!$B:$B,MATCH(D21,'Provozní dny'!$A:$A,0))</f>
        <v>250</v>
      </c>
      <c r="K21" s="10">
        <f t="shared" si="0"/>
        <v>7825</v>
      </c>
      <c r="L21" s="10">
        <f t="shared" si="1"/>
        <v>0</v>
      </c>
      <c r="M21" s="10">
        <f t="shared" si="2"/>
        <v>5000</v>
      </c>
      <c r="N21" s="10">
        <f t="shared" si="3"/>
        <v>0</v>
      </c>
      <c r="O21" s="17">
        <f t="shared" si="4"/>
        <v>0</v>
      </c>
    </row>
    <row r="22" spans="1:15" x14ac:dyDescent="0.25">
      <c r="A22" s="16">
        <v>18405</v>
      </c>
      <c r="B22" s="6" t="s">
        <v>73</v>
      </c>
      <c r="C22" s="6" t="s">
        <v>71</v>
      </c>
      <c r="D22" s="6" t="s">
        <v>16</v>
      </c>
      <c r="E22" s="10">
        <f>INDEX('Trasy-km'!$D:$D,MATCH(B22&amp;" – "&amp;C22,'Trasy-km'!$C:$C,0))</f>
        <v>24.5</v>
      </c>
      <c r="F22" s="10">
        <f>INDEX('Trasy-km'!$E:$E,MATCH(B22&amp;" – "&amp;C22,'Trasy-km'!$C:$C,0))</f>
        <v>0</v>
      </c>
      <c r="G22" s="10">
        <f>INDEX('Trasy-km'!$F:$F,MATCH(B22&amp;" – "&amp;C22,'Trasy-km'!$C:$C,0))</f>
        <v>0</v>
      </c>
      <c r="H22" s="10">
        <f>INDEX('Trasy-km'!$G:$G,MATCH(B22&amp;" – "&amp;C22,'Trasy-km'!$C:$C,0))</f>
        <v>0</v>
      </c>
      <c r="I22" s="10">
        <f>INDEX('Trasy-km'!$H:$H,MATCH(B22&amp;" – "&amp;C22,'Trasy-km'!$C:$C,0))</f>
        <v>0</v>
      </c>
      <c r="J22" s="6">
        <f>INDEX('Provozní dny'!$B:$B,MATCH(D22,'Provozní dny'!$A:$A,0))</f>
        <v>250</v>
      </c>
      <c r="K22" s="10">
        <f t="shared" si="0"/>
        <v>6125</v>
      </c>
      <c r="L22" s="10">
        <f t="shared" si="1"/>
        <v>0</v>
      </c>
      <c r="M22" s="10">
        <f t="shared" si="2"/>
        <v>0</v>
      </c>
      <c r="N22" s="10">
        <f t="shared" si="3"/>
        <v>0</v>
      </c>
      <c r="O22" s="17">
        <f t="shared" si="4"/>
        <v>0</v>
      </c>
    </row>
    <row r="23" spans="1:15" x14ac:dyDescent="0.25">
      <c r="A23" s="16">
        <v>18405</v>
      </c>
      <c r="B23" s="6" t="s">
        <v>71</v>
      </c>
      <c r="C23" s="6" t="s">
        <v>72</v>
      </c>
      <c r="D23" s="6" t="s">
        <v>28</v>
      </c>
      <c r="E23" s="10">
        <f>INDEX('Trasy-km'!$D:$D,MATCH(B23&amp;" – "&amp;C23,'Trasy-km'!$C:$C,0))</f>
        <v>31.3</v>
      </c>
      <c r="F23" s="10">
        <f>INDEX('Trasy-km'!$E:$E,MATCH(B23&amp;" – "&amp;C23,'Trasy-km'!$C:$C,0))</f>
        <v>0</v>
      </c>
      <c r="G23" s="10">
        <f>INDEX('Trasy-km'!$F:$F,MATCH(B23&amp;" – "&amp;C23,'Trasy-km'!$C:$C,0))</f>
        <v>20</v>
      </c>
      <c r="H23" s="10">
        <f>INDEX('Trasy-km'!$G:$G,MATCH(B23&amp;" – "&amp;C23,'Trasy-km'!$C:$C,0))</f>
        <v>0</v>
      </c>
      <c r="I23" s="10">
        <f>INDEX('Trasy-km'!$H:$H,MATCH(B23&amp;" – "&amp;C23,'Trasy-km'!$C:$C,0))</f>
        <v>0</v>
      </c>
      <c r="J23" s="6">
        <f>INDEX('Provozní dny'!$B:$B,MATCH(D23,'Provozní dny'!$A:$A,0))</f>
        <v>365</v>
      </c>
      <c r="K23" s="10">
        <f t="shared" si="0"/>
        <v>11424.5</v>
      </c>
      <c r="L23" s="10">
        <f t="shared" si="1"/>
        <v>0</v>
      </c>
      <c r="M23" s="10">
        <f t="shared" si="2"/>
        <v>7300</v>
      </c>
      <c r="N23" s="10">
        <f t="shared" si="3"/>
        <v>0</v>
      </c>
      <c r="O23" s="17">
        <f t="shared" si="4"/>
        <v>0</v>
      </c>
    </row>
    <row r="24" spans="1:15" x14ac:dyDescent="0.25">
      <c r="A24" s="16">
        <v>18407</v>
      </c>
      <c r="B24" s="6" t="s">
        <v>71</v>
      </c>
      <c r="C24" s="6" t="s">
        <v>72</v>
      </c>
      <c r="D24" s="6" t="s">
        <v>16</v>
      </c>
      <c r="E24" s="10">
        <f>INDEX('Trasy-km'!$D:$D,MATCH(B24&amp;" – "&amp;C24,'Trasy-km'!$C:$C,0))</f>
        <v>31.3</v>
      </c>
      <c r="F24" s="10">
        <f>INDEX('Trasy-km'!$E:$E,MATCH(B24&amp;" – "&amp;C24,'Trasy-km'!$C:$C,0))</f>
        <v>0</v>
      </c>
      <c r="G24" s="10">
        <f>INDEX('Trasy-km'!$F:$F,MATCH(B24&amp;" – "&amp;C24,'Trasy-km'!$C:$C,0))</f>
        <v>20</v>
      </c>
      <c r="H24" s="10">
        <f>INDEX('Trasy-km'!$G:$G,MATCH(B24&amp;" – "&amp;C24,'Trasy-km'!$C:$C,0))</f>
        <v>0</v>
      </c>
      <c r="I24" s="10">
        <f>INDEX('Trasy-km'!$H:$H,MATCH(B24&amp;" – "&amp;C24,'Trasy-km'!$C:$C,0))</f>
        <v>0</v>
      </c>
      <c r="J24" s="6">
        <f>INDEX('Provozní dny'!$B:$B,MATCH(D24,'Provozní dny'!$A:$A,0))</f>
        <v>250</v>
      </c>
      <c r="K24" s="10">
        <f t="shared" si="0"/>
        <v>7825</v>
      </c>
      <c r="L24" s="10">
        <f t="shared" si="1"/>
        <v>0</v>
      </c>
      <c r="M24" s="10">
        <f t="shared" si="2"/>
        <v>5000</v>
      </c>
      <c r="N24" s="10">
        <f t="shared" si="3"/>
        <v>0</v>
      </c>
      <c r="O24" s="17">
        <f t="shared" si="4"/>
        <v>0</v>
      </c>
    </row>
    <row r="25" spans="1:15" x14ac:dyDescent="0.25">
      <c r="A25" s="16">
        <v>18411</v>
      </c>
      <c r="B25" s="6" t="s">
        <v>39</v>
      </c>
      <c r="C25" s="6" t="s">
        <v>44</v>
      </c>
      <c r="D25" s="6" t="s">
        <v>16</v>
      </c>
      <c r="E25" s="10">
        <f>INDEX('Trasy-km'!$D:$D,MATCH(B25&amp;" – "&amp;C25,'Trasy-km'!$C:$C,0))</f>
        <v>8.5</v>
      </c>
      <c r="F25" s="10">
        <f>INDEX('Trasy-km'!$E:$E,MATCH(B25&amp;" – "&amp;C25,'Trasy-km'!$C:$C,0))</f>
        <v>0</v>
      </c>
      <c r="G25" s="10">
        <f>INDEX('Trasy-km'!$F:$F,MATCH(B25&amp;" – "&amp;C25,'Trasy-km'!$C:$C,0))</f>
        <v>0</v>
      </c>
      <c r="H25" s="10">
        <f>INDEX('Trasy-km'!$G:$G,MATCH(B25&amp;" – "&amp;C25,'Trasy-km'!$C:$C,0))</f>
        <v>0</v>
      </c>
      <c r="I25" s="10">
        <f>INDEX('Trasy-km'!$H:$H,MATCH(B25&amp;" – "&amp;C25,'Trasy-km'!$C:$C,0))</f>
        <v>0</v>
      </c>
      <c r="J25" s="6">
        <f>INDEX('Provozní dny'!$B:$B,MATCH(D25,'Provozní dny'!$A:$A,0))</f>
        <v>250</v>
      </c>
      <c r="K25" s="10">
        <f t="shared" si="0"/>
        <v>2125</v>
      </c>
      <c r="L25" s="10">
        <f t="shared" si="1"/>
        <v>0</v>
      </c>
      <c r="M25" s="10">
        <f t="shared" si="2"/>
        <v>0</v>
      </c>
      <c r="N25" s="10">
        <f t="shared" si="3"/>
        <v>0</v>
      </c>
      <c r="O25" s="17">
        <f t="shared" si="4"/>
        <v>0</v>
      </c>
    </row>
    <row r="26" spans="1:15" x14ac:dyDescent="0.25">
      <c r="A26" s="16">
        <v>18411</v>
      </c>
      <c r="B26" s="6" t="s">
        <v>44</v>
      </c>
      <c r="C26" s="6" t="s">
        <v>72</v>
      </c>
      <c r="D26" s="6" t="s">
        <v>28</v>
      </c>
      <c r="E26" s="10">
        <f>INDEX('Trasy-km'!$D:$D,MATCH(B26&amp;" – "&amp;C26,'Trasy-km'!$C:$C,0))</f>
        <v>79</v>
      </c>
      <c r="F26" s="10">
        <f>INDEX('Trasy-km'!$E:$E,MATCH(B26&amp;" – "&amp;C26,'Trasy-km'!$C:$C,0))</f>
        <v>0</v>
      </c>
      <c r="G26" s="10">
        <f>INDEX('Trasy-km'!$F:$F,MATCH(B26&amp;" – "&amp;C26,'Trasy-km'!$C:$C,0))</f>
        <v>20</v>
      </c>
      <c r="H26" s="10">
        <f>INDEX('Trasy-km'!$G:$G,MATCH(B26&amp;" – "&amp;C26,'Trasy-km'!$C:$C,0))</f>
        <v>0</v>
      </c>
      <c r="I26" s="10">
        <f>INDEX('Trasy-km'!$H:$H,MATCH(B26&amp;" – "&amp;C26,'Trasy-km'!$C:$C,0))</f>
        <v>0</v>
      </c>
      <c r="J26" s="6">
        <f>INDEX('Provozní dny'!$B:$B,MATCH(D26,'Provozní dny'!$A:$A,0))</f>
        <v>365</v>
      </c>
      <c r="K26" s="10">
        <f t="shared" si="0"/>
        <v>28835</v>
      </c>
      <c r="L26" s="10">
        <f t="shared" si="1"/>
        <v>0</v>
      </c>
      <c r="M26" s="10">
        <f t="shared" si="2"/>
        <v>7300</v>
      </c>
      <c r="N26" s="10">
        <f t="shared" si="3"/>
        <v>0</v>
      </c>
      <c r="O26" s="17">
        <f t="shared" si="4"/>
        <v>0</v>
      </c>
    </row>
    <row r="27" spans="1:15" x14ac:dyDescent="0.25">
      <c r="A27" s="16">
        <v>18413</v>
      </c>
      <c r="B27" s="6" t="s">
        <v>44</v>
      </c>
      <c r="C27" s="6" t="s">
        <v>72</v>
      </c>
      <c r="D27" s="6" t="s">
        <v>28</v>
      </c>
      <c r="E27" s="10">
        <f>INDEX('Trasy-km'!$D:$D,MATCH(B27&amp;" – "&amp;C27,'Trasy-km'!$C:$C,0))</f>
        <v>79</v>
      </c>
      <c r="F27" s="10">
        <f>INDEX('Trasy-km'!$E:$E,MATCH(B27&amp;" – "&amp;C27,'Trasy-km'!$C:$C,0))</f>
        <v>0</v>
      </c>
      <c r="G27" s="10">
        <f>INDEX('Trasy-km'!$F:$F,MATCH(B27&amp;" – "&amp;C27,'Trasy-km'!$C:$C,0))</f>
        <v>20</v>
      </c>
      <c r="H27" s="10">
        <f>INDEX('Trasy-km'!$G:$G,MATCH(B27&amp;" – "&amp;C27,'Trasy-km'!$C:$C,0))</f>
        <v>0</v>
      </c>
      <c r="I27" s="10">
        <f>INDEX('Trasy-km'!$H:$H,MATCH(B27&amp;" – "&amp;C27,'Trasy-km'!$C:$C,0))</f>
        <v>0</v>
      </c>
      <c r="J27" s="6">
        <f>INDEX('Provozní dny'!$B:$B,MATCH(D27,'Provozní dny'!$A:$A,0))</f>
        <v>365</v>
      </c>
      <c r="K27" s="10">
        <f t="shared" si="0"/>
        <v>28835</v>
      </c>
      <c r="L27" s="10">
        <f t="shared" si="1"/>
        <v>0</v>
      </c>
      <c r="M27" s="10">
        <f t="shared" si="2"/>
        <v>7300</v>
      </c>
      <c r="N27" s="10">
        <f t="shared" si="3"/>
        <v>0</v>
      </c>
      <c r="O27" s="17">
        <f t="shared" si="4"/>
        <v>0</v>
      </c>
    </row>
    <row r="28" spans="1:15" x14ac:dyDescent="0.25">
      <c r="A28" s="16">
        <v>18415</v>
      </c>
      <c r="B28" s="6" t="s">
        <v>44</v>
      </c>
      <c r="C28" s="6" t="s">
        <v>72</v>
      </c>
      <c r="D28" s="6" t="s">
        <v>28</v>
      </c>
      <c r="E28" s="10">
        <f>INDEX('Trasy-km'!$D:$D,MATCH(B28&amp;" – "&amp;C28,'Trasy-km'!$C:$C,0))</f>
        <v>79</v>
      </c>
      <c r="F28" s="10">
        <f>INDEX('Trasy-km'!$E:$E,MATCH(B28&amp;" – "&amp;C28,'Trasy-km'!$C:$C,0))</f>
        <v>0</v>
      </c>
      <c r="G28" s="10">
        <f>INDEX('Trasy-km'!$F:$F,MATCH(B28&amp;" – "&amp;C28,'Trasy-km'!$C:$C,0))</f>
        <v>20</v>
      </c>
      <c r="H28" s="10">
        <f>INDEX('Trasy-km'!$G:$G,MATCH(B28&amp;" – "&amp;C28,'Trasy-km'!$C:$C,0))</f>
        <v>0</v>
      </c>
      <c r="I28" s="10">
        <f>INDEX('Trasy-km'!$H:$H,MATCH(B28&amp;" – "&amp;C28,'Trasy-km'!$C:$C,0))</f>
        <v>0</v>
      </c>
      <c r="J28" s="6">
        <f>INDEX('Provozní dny'!$B:$B,MATCH(D28,'Provozní dny'!$A:$A,0))</f>
        <v>365</v>
      </c>
      <c r="K28" s="10">
        <f t="shared" si="0"/>
        <v>28835</v>
      </c>
      <c r="L28" s="10">
        <f t="shared" si="1"/>
        <v>0</v>
      </c>
      <c r="M28" s="10">
        <f t="shared" si="2"/>
        <v>7300</v>
      </c>
      <c r="N28" s="10">
        <f t="shared" si="3"/>
        <v>0</v>
      </c>
      <c r="O28" s="17">
        <f t="shared" si="4"/>
        <v>0</v>
      </c>
    </row>
    <row r="29" spans="1:15" x14ac:dyDescent="0.25">
      <c r="A29" s="16">
        <v>18417</v>
      </c>
      <c r="B29" s="6" t="s">
        <v>44</v>
      </c>
      <c r="C29" s="6" t="s">
        <v>72</v>
      </c>
      <c r="D29" s="6" t="s">
        <v>28</v>
      </c>
      <c r="E29" s="10">
        <f>INDEX('Trasy-km'!$D:$D,MATCH(B29&amp;" – "&amp;C29,'Trasy-km'!$C:$C,0))</f>
        <v>79</v>
      </c>
      <c r="F29" s="10">
        <f>INDEX('Trasy-km'!$E:$E,MATCH(B29&amp;" – "&amp;C29,'Trasy-km'!$C:$C,0))</f>
        <v>0</v>
      </c>
      <c r="G29" s="10">
        <f>INDEX('Trasy-km'!$F:$F,MATCH(B29&amp;" – "&amp;C29,'Trasy-km'!$C:$C,0))</f>
        <v>20</v>
      </c>
      <c r="H29" s="10">
        <f>INDEX('Trasy-km'!$G:$G,MATCH(B29&amp;" – "&amp;C29,'Trasy-km'!$C:$C,0))</f>
        <v>0</v>
      </c>
      <c r="I29" s="10">
        <f>INDEX('Trasy-km'!$H:$H,MATCH(B29&amp;" – "&amp;C29,'Trasy-km'!$C:$C,0))</f>
        <v>0</v>
      </c>
      <c r="J29" s="6">
        <f>INDEX('Provozní dny'!$B:$B,MATCH(D29,'Provozní dny'!$A:$A,0))</f>
        <v>365</v>
      </c>
      <c r="K29" s="10">
        <f t="shared" si="0"/>
        <v>28835</v>
      </c>
      <c r="L29" s="10">
        <f t="shared" si="1"/>
        <v>0</v>
      </c>
      <c r="M29" s="10">
        <f t="shared" si="2"/>
        <v>7300</v>
      </c>
      <c r="N29" s="10">
        <f t="shared" si="3"/>
        <v>0</v>
      </c>
      <c r="O29" s="17">
        <f t="shared" si="4"/>
        <v>0</v>
      </c>
    </row>
    <row r="30" spans="1:15" x14ac:dyDescent="0.25">
      <c r="A30" s="16">
        <v>18419</v>
      </c>
      <c r="B30" s="6" t="s">
        <v>71</v>
      </c>
      <c r="C30" s="6" t="s">
        <v>74</v>
      </c>
      <c r="D30" s="6" t="s">
        <v>23</v>
      </c>
      <c r="E30" s="10">
        <f>INDEX('Trasy-km'!$D:$D,MATCH(B30&amp;" – "&amp;C30,'Trasy-km'!$C:$C,0))</f>
        <v>20.9</v>
      </c>
      <c r="F30" s="10">
        <f>INDEX('Trasy-km'!$E:$E,MATCH(B30&amp;" – "&amp;C30,'Trasy-km'!$C:$C,0))</f>
        <v>0</v>
      </c>
      <c r="G30" s="10">
        <f>INDEX('Trasy-km'!$F:$F,MATCH(B30&amp;" – "&amp;C30,'Trasy-km'!$C:$C,0))</f>
        <v>0</v>
      </c>
      <c r="H30" s="10">
        <f>INDEX('Trasy-km'!$G:$G,MATCH(B30&amp;" – "&amp;C30,'Trasy-km'!$C:$C,0))</f>
        <v>0</v>
      </c>
      <c r="I30" s="10">
        <f>INDEX('Trasy-km'!$H:$H,MATCH(B30&amp;" – "&amp;C30,'Trasy-km'!$C:$C,0))</f>
        <v>0</v>
      </c>
      <c r="J30" s="6">
        <f>INDEX('Provozní dny'!$B:$B,MATCH(D30,'Provozní dny'!$A:$A,0))</f>
        <v>60</v>
      </c>
      <c r="K30" s="10">
        <f t="shared" si="0"/>
        <v>1254</v>
      </c>
      <c r="L30" s="10">
        <f t="shared" si="1"/>
        <v>0</v>
      </c>
      <c r="M30" s="10">
        <f t="shared" si="2"/>
        <v>0</v>
      </c>
      <c r="N30" s="10">
        <f t="shared" si="3"/>
        <v>0</v>
      </c>
      <c r="O30" s="17">
        <f t="shared" si="4"/>
        <v>0</v>
      </c>
    </row>
    <row r="31" spans="1:15" x14ac:dyDescent="0.25">
      <c r="A31" s="16">
        <v>18419</v>
      </c>
      <c r="B31" s="6" t="s">
        <v>74</v>
      </c>
      <c r="C31" s="6" t="s">
        <v>72</v>
      </c>
      <c r="D31" s="6" t="s">
        <v>21</v>
      </c>
      <c r="E31" s="10">
        <f>INDEX('Trasy-km'!$D:$D,MATCH(B31&amp;" – "&amp;C31,'Trasy-km'!$C:$C,0))</f>
        <v>10.4</v>
      </c>
      <c r="F31" s="10">
        <f>INDEX('Trasy-km'!$E:$E,MATCH(B31&amp;" – "&amp;C31,'Trasy-km'!$C:$C,0))</f>
        <v>0</v>
      </c>
      <c r="G31" s="10">
        <f>INDEX('Trasy-km'!$F:$F,MATCH(B31&amp;" – "&amp;C31,'Trasy-km'!$C:$C,0))</f>
        <v>20</v>
      </c>
      <c r="H31" s="10">
        <f>INDEX('Trasy-km'!$G:$G,MATCH(B31&amp;" – "&amp;C31,'Trasy-km'!$C:$C,0))</f>
        <v>0</v>
      </c>
      <c r="I31" s="10">
        <f>INDEX('Trasy-km'!$H:$H,MATCH(B31&amp;" – "&amp;C31,'Trasy-km'!$C:$C,0))</f>
        <v>0</v>
      </c>
      <c r="J31" s="6">
        <f>INDEX('Provozní dny'!$B:$B,MATCH(D31,'Provozní dny'!$A:$A,0))</f>
        <v>310</v>
      </c>
      <c r="K31" s="10">
        <f t="shared" si="0"/>
        <v>3224</v>
      </c>
      <c r="L31" s="10">
        <f t="shared" si="1"/>
        <v>0</v>
      </c>
      <c r="M31" s="10">
        <f t="shared" si="2"/>
        <v>6200</v>
      </c>
      <c r="N31" s="10">
        <f t="shared" si="3"/>
        <v>0</v>
      </c>
      <c r="O31" s="17">
        <f t="shared" si="4"/>
        <v>0</v>
      </c>
    </row>
    <row r="32" spans="1:15" x14ac:dyDescent="0.25">
      <c r="A32" s="16">
        <v>18421</v>
      </c>
      <c r="B32" s="6" t="s">
        <v>39</v>
      </c>
      <c r="C32" s="6" t="s">
        <v>44</v>
      </c>
      <c r="D32" s="6" t="s">
        <v>16</v>
      </c>
      <c r="E32" s="10">
        <f>INDEX('Trasy-km'!$D:$D,MATCH(B32&amp;" – "&amp;C32,'Trasy-km'!$C:$C,0))</f>
        <v>8.5</v>
      </c>
      <c r="F32" s="10">
        <f>INDEX('Trasy-km'!$E:$E,MATCH(B32&amp;" – "&amp;C32,'Trasy-km'!$C:$C,0))</f>
        <v>0</v>
      </c>
      <c r="G32" s="10">
        <f>INDEX('Trasy-km'!$F:$F,MATCH(B32&amp;" – "&amp;C32,'Trasy-km'!$C:$C,0))</f>
        <v>0</v>
      </c>
      <c r="H32" s="10">
        <f>INDEX('Trasy-km'!$G:$G,MATCH(B32&amp;" – "&amp;C32,'Trasy-km'!$C:$C,0))</f>
        <v>0</v>
      </c>
      <c r="I32" s="10">
        <f>INDEX('Trasy-km'!$H:$H,MATCH(B32&amp;" – "&amp;C32,'Trasy-km'!$C:$C,0))</f>
        <v>0</v>
      </c>
      <c r="J32" s="6">
        <f>INDEX('Provozní dny'!$B:$B,MATCH(D32,'Provozní dny'!$A:$A,0))</f>
        <v>250</v>
      </c>
      <c r="K32" s="10">
        <f t="shared" si="0"/>
        <v>2125</v>
      </c>
      <c r="L32" s="10">
        <f t="shared" si="1"/>
        <v>0</v>
      </c>
      <c r="M32" s="10">
        <f t="shared" si="2"/>
        <v>0</v>
      </c>
      <c r="N32" s="10">
        <f t="shared" si="3"/>
        <v>0</v>
      </c>
      <c r="O32" s="17">
        <f t="shared" si="4"/>
        <v>0</v>
      </c>
    </row>
    <row r="33" spans="1:15" x14ac:dyDescent="0.25">
      <c r="A33" s="16">
        <v>18421</v>
      </c>
      <c r="B33" s="6" t="s">
        <v>44</v>
      </c>
      <c r="C33" s="6" t="s">
        <v>72</v>
      </c>
      <c r="D33" s="6" t="s">
        <v>28</v>
      </c>
      <c r="E33" s="10">
        <f>INDEX('Trasy-km'!$D:$D,MATCH(B33&amp;" – "&amp;C33,'Trasy-km'!$C:$C,0))</f>
        <v>79</v>
      </c>
      <c r="F33" s="10">
        <f>INDEX('Trasy-km'!$E:$E,MATCH(B33&amp;" – "&amp;C33,'Trasy-km'!$C:$C,0))</f>
        <v>0</v>
      </c>
      <c r="G33" s="10">
        <f>INDEX('Trasy-km'!$F:$F,MATCH(B33&amp;" – "&amp;C33,'Trasy-km'!$C:$C,0))</f>
        <v>20</v>
      </c>
      <c r="H33" s="10">
        <f>INDEX('Trasy-km'!$G:$G,MATCH(B33&amp;" – "&amp;C33,'Trasy-km'!$C:$C,0))</f>
        <v>0</v>
      </c>
      <c r="I33" s="10">
        <f>INDEX('Trasy-km'!$H:$H,MATCH(B33&amp;" – "&amp;C33,'Trasy-km'!$C:$C,0))</f>
        <v>0</v>
      </c>
      <c r="J33" s="6">
        <f>INDEX('Provozní dny'!$B:$B,MATCH(D33,'Provozní dny'!$A:$A,0))</f>
        <v>365</v>
      </c>
      <c r="K33" s="10">
        <f t="shared" si="0"/>
        <v>28835</v>
      </c>
      <c r="L33" s="10">
        <f t="shared" si="1"/>
        <v>0</v>
      </c>
      <c r="M33" s="10">
        <f t="shared" si="2"/>
        <v>7300</v>
      </c>
      <c r="N33" s="10">
        <f t="shared" si="3"/>
        <v>0</v>
      </c>
      <c r="O33" s="17">
        <f t="shared" si="4"/>
        <v>0</v>
      </c>
    </row>
    <row r="34" spans="1:15" x14ac:dyDescent="0.25">
      <c r="A34" s="16">
        <v>18423</v>
      </c>
      <c r="B34" s="6" t="s">
        <v>74</v>
      </c>
      <c r="C34" s="6" t="s">
        <v>72</v>
      </c>
      <c r="D34" s="6" t="s">
        <v>21</v>
      </c>
      <c r="E34" s="10">
        <f>INDEX('Trasy-km'!$D:$D,MATCH(B34&amp;" – "&amp;C34,'Trasy-km'!$C:$C,0))</f>
        <v>10.4</v>
      </c>
      <c r="F34" s="10">
        <f>INDEX('Trasy-km'!$E:$E,MATCH(B34&amp;" – "&amp;C34,'Trasy-km'!$C:$C,0))</f>
        <v>0</v>
      </c>
      <c r="G34" s="10">
        <f>INDEX('Trasy-km'!$F:$F,MATCH(B34&amp;" – "&amp;C34,'Trasy-km'!$C:$C,0))</f>
        <v>20</v>
      </c>
      <c r="H34" s="10">
        <f>INDEX('Trasy-km'!$G:$G,MATCH(B34&amp;" – "&amp;C34,'Trasy-km'!$C:$C,0))</f>
        <v>0</v>
      </c>
      <c r="I34" s="10">
        <f>INDEX('Trasy-km'!$H:$H,MATCH(B34&amp;" – "&amp;C34,'Trasy-km'!$C:$C,0))</f>
        <v>0</v>
      </c>
      <c r="J34" s="6">
        <f>INDEX('Provozní dny'!$B:$B,MATCH(D34,'Provozní dny'!$A:$A,0))</f>
        <v>310</v>
      </c>
      <c r="K34" s="10">
        <f t="shared" si="0"/>
        <v>3224</v>
      </c>
      <c r="L34" s="10">
        <f t="shared" si="1"/>
        <v>0</v>
      </c>
      <c r="M34" s="10">
        <f t="shared" si="2"/>
        <v>6200</v>
      </c>
      <c r="N34" s="10">
        <f t="shared" si="3"/>
        <v>0</v>
      </c>
      <c r="O34" s="17">
        <f t="shared" si="4"/>
        <v>0</v>
      </c>
    </row>
    <row r="35" spans="1:15" x14ac:dyDescent="0.25">
      <c r="A35" s="16">
        <v>18425</v>
      </c>
      <c r="B35" s="6" t="s">
        <v>44</v>
      </c>
      <c r="C35" s="6" t="s">
        <v>72</v>
      </c>
      <c r="D35" s="6" t="s">
        <v>28</v>
      </c>
      <c r="E35" s="10">
        <f>INDEX('Trasy-km'!$D:$D,MATCH(B35&amp;" – "&amp;C35,'Trasy-km'!$C:$C,0))</f>
        <v>79</v>
      </c>
      <c r="F35" s="10">
        <f>INDEX('Trasy-km'!$E:$E,MATCH(B35&amp;" – "&amp;C35,'Trasy-km'!$C:$C,0))</f>
        <v>0</v>
      </c>
      <c r="G35" s="10">
        <f>INDEX('Trasy-km'!$F:$F,MATCH(B35&amp;" – "&amp;C35,'Trasy-km'!$C:$C,0))</f>
        <v>20</v>
      </c>
      <c r="H35" s="10">
        <f>INDEX('Trasy-km'!$G:$G,MATCH(B35&amp;" – "&amp;C35,'Trasy-km'!$C:$C,0))</f>
        <v>0</v>
      </c>
      <c r="I35" s="10">
        <f>INDEX('Trasy-km'!$H:$H,MATCH(B35&amp;" – "&amp;C35,'Trasy-km'!$C:$C,0))</f>
        <v>0</v>
      </c>
      <c r="J35" s="6">
        <f>INDEX('Provozní dny'!$B:$B,MATCH(D35,'Provozní dny'!$A:$A,0))</f>
        <v>365</v>
      </c>
      <c r="K35" s="10">
        <f t="shared" si="0"/>
        <v>28835</v>
      </c>
      <c r="L35" s="10">
        <f t="shared" si="1"/>
        <v>0</v>
      </c>
      <c r="M35" s="10">
        <f t="shared" si="2"/>
        <v>7300</v>
      </c>
      <c r="N35" s="10">
        <f t="shared" si="3"/>
        <v>0</v>
      </c>
      <c r="O35" s="17">
        <f t="shared" si="4"/>
        <v>0</v>
      </c>
    </row>
    <row r="36" spans="1:15" x14ac:dyDescent="0.25">
      <c r="A36" s="16">
        <v>18429</v>
      </c>
      <c r="B36" s="6" t="s">
        <v>44</v>
      </c>
      <c r="C36" s="6" t="s">
        <v>72</v>
      </c>
      <c r="D36" s="6" t="s">
        <v>28</v>
      </c>
      <c r="E36" s="10">
        <f>INDEX('Trasy-km'!$D:$D,MATCH(B36&amp;" – "&amp;C36,'Trasy-km'!$C:$C,0))</f>
        <v>79</v>
      </c>
      <c r="F36" s="10">
        <f>INDEX('Trasy-km'!$E:$E,MATCH(B36&amp;" – "&amp;C36,'Trasy-km'!$C:$C,0))</f>
        <v>0</v>
      </c>
      <c r="G36" s="10">
        <f>INDEX('Trasy-km'!$F:$F,MATCH(B36&amp;" – "&amp;C36,'Trasy-km'!$C:$C,0))</f>
        <v>20</v>
      </c>
      <c r="H36" s="10">
        <f>INDEX('Trasy-km'!$G:$G,MATCH(B36&amp;" – "&amp;C36,'Trasy-km'!$C:$C,0))</f>
        <v>0</v>
      </c>
      <c r="I36" s="10">
        <f>INDEX('Trasy-km'!$H:$H,MATCH(B36&amp;" – "&amp;C36,'Trasy-km'!$C:$C,0))</f>
        <v>0</v>
      </c>
      <c r="J36" s="6">
        <f>INDEX('Provozní dny'!$B:$B,MATCH(D36,'Provozní dny'!$A:$A,0))</f>
        <v>365</v>
      </c>
      <c r="K36" s="10">
        <f t="shared" si="0"/>
        <v>28835</v>
      </c>
      <c r="L36" s="10">
        <f t="shared" si="1"/>
        <v>0</v>
      </c>
      <c r="M36" s="10">
        <f t="shared" si="2"/>
        <v>7300</v>
      </c>
      <c r="N36" s="10">
        <f t="shared" si="3"/>
        <v>0</v>
      </c>
      <c r="O36" s="17">
        <f t="shared" si="4"/>
        <v>0</v>
      </c>
    </row>
    <row r="37" spans="1:15" x14ac:dyDescent="0.25">
      <c r="A37" s="16">
        <v>18443</v>
      </c>
      <c r="B37" s="6" t="s">
        <v>44</v>
      </c>
      <c r="C37" s="6" t="s">
        <v>48</v>
      </c>
      <c r="D37" s="6" t="s">
        <v>22</v>
      </c>
      <c r="E37" s="10">
        <f>INDEX('Trasy-km'!$D:$D,MATCH(B37&amp;" – "&amp;C37,'Trasy-km'!$C:$C,0))</f>
        <v>29.6</v>
      </c>
      <c r="F37" s="10">
        <f>INDEX('Trasy-km'!$E:$E,MATCH(B37&amp;" – "&amp;C37,'Trasy-km'!$C:$C,0))</f>
        <v>0</v>
      </c>
      <c r="G37" s="10">
        <f>INDEX('Trasy-km'!$F:$F,MATCH(B37&amp;" – "&amp;C37,'Trasy-km'!$C:$C,0))</f>
        <v>0</v>
      </c>
      <c r="H37" s="10">
        <f>INDEX('Trasy-km'!$G:$G,MATCH(B37&amp;" – "&amp;C37,'Trasy-km'!$C:$C,0))</f>
        <v>0</v>
      </c>
      <c r="I37" s="10">
        <f>INDEX('Trasy-km'!$H:$H,MATCH(B37&amp;" – "&amp;C37,'Trasy-km'!$C:$C,0))</f>
        <v>0</v>
      </c>
      <c r="J37" s="6">
        <f>INDEX('Provozní dny'!$B:$B,MATCH(D37,'Provozní dny'!$A:$A,0))</f>
        <v>55</v>
      </c>
      <c r="K37" s="10">
        <f t="shared" si="0"/>
        <v>1628</v>
      </c>
      <c r="L37" s="10">
        <f t="shared" si="1"/>
        <v>0</v>
      </c>
      <c r="M37" s="10">
        <f t="shared" si="2"/>
        <v>0</v>
      </c>
      <c r="N37" s="10">
        <f t="shared" si="3"/>
        <v>0</v>
      </c>
      <c r="O37" s="17">
        <f t="shared" si="4"/>
        <v>0</v>
      </c>
    </row>
    <row r="38" spans="1:15" ht="15.75" thickBot="1" x14ac:dyDescent="0.3">
      <c r="A38" s="18">
        <v>18445</v>
      </c>
      <c r="B38" s="19" t="s">
        <v>75</v>
      </c>
      <c r="C38" s="19" t="s">
        <v>48</v>
      </c>
      <c r="D38" s="19" t="s">
        <v>28</v>
      </c>
      <c r="E38" s="20">
        <f>INDEX('Trasy-km'!$D:$D,MATCH(B38&amp;" – "&amp;C38,'Trasy-km'!$C:$C,0))</f>
        <v>14.8</v>
      </c>
      <c r="F38" s="20">
        <f>INDEX('Trasy-km'!$E:$E,MATCH(B38&amp;" – "&amp;C38,'Trasy-km'!$C:$C,0))</f>
        <v>0</v>
      </c>
      <c r="G38" s="20">
        <f>INDEX('Trasy-km'!$F:$F,MATCH(B38&amp;" – "&amp;C38,'Trasy-km'!$C:$C,0))</f>
        <v>0</v>
      </c>
      <c r="H38" s="20">
        <f>INDEX('Trasy-km'!$G:$G,MATCH(B38&amp;" – "&amp;C38,'Trasy-km'!$C:$C,0))</f>
        <v>0</v>
      </c>
      <c r="I38" s="20">
        <f>INDEX('Trasy-km'!$H:$H,MATCH(B38&amp;" – "&amp;C38,'Trasy-km'!$C:$C,0))</f>
        <v>0</v>
      </c>
      <c r="J38" s="19">
        <f>INDEX('Provozní dny'!$B:$B,MATCH(D38,'Provozní dny'!$A:$A,0))</f>
        <v>365</v>
      </c>
      <c r="K38" s="20">
        <f t="shared" si="0"/>
        <v>5402</v>
      </c>
      <c r="L38" s="20">
        <f t="shared" si="1"/>
        <v>0</v>
      </c>
      <c r="M38" s="20">
        <f t="shared" si="2"/>
        <v>0</v>
      </c>
      <c r="N38" s="20">
        <f t="shared" si="3"/>
        <v>0</v>
      </c>
      <c r="O38" s="21">
        <f t="shared" si="4"/>
        <v>0</v>
      </c>
    </row>
  </sheetData>
  <mergeCells count="7">
    <mergeCell ref="K1:O1"/>
    <mergeCell ref="A1:A2"/>
    <mergeCell ref="B1:B2"/>
    <mergeCell ref="C1:C2"/>
    <mergeCell ref="D1:D2"/>
    <mergeCell ref="E1:I1"/>
    <mergeCell ref="J1:J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3"/>
  <sheetViews>
    <sheetView workbookViewId="0">
      <selection sqref="A1:A2"/>
    </sheetView>
  </sheetViews>
  <sheetFormatPr defaultRowHeight="15" x14ac:dyDescent="0.25"/>
  <cols>
    <col min="2" max="3" width="20.7109375" customWidth="1"/>
    <col min="5" max="9" width="9.42578125" style="2" customWidth="1"/>
    <col min="10" max="10" width="13.5703125" bestFit="1" customWidth="1"/>
    <col min="11" max="15" width="13" style="2" customWidth="1"/>
  </cols>
  <sheetData>
    <row r="1" spans="1:15" s="1" customFormat="1" x14ac:dyDescent="0.25">
      <c r="A1" s="52" t="s">
        <v>12</v>
      </c>
      <c r="B1" s="54" t="s">
        <v>0</v>
      </c>
      <c r="C1" s="54" t="s">
        <v>1</v>
      </c>
      <c r="D1" s="54" t="s">
        <v>13</v>
      </c>
      <c r="E1" s="50" t="s">
        <v>25</v>
      </c>
      <c r="F1" s="50"/>
      <c r="G1" s="50"/>
      <c r="H1" s="50"/>
      <c r="I1" s="50"/>
      <c r="J1" s="54" t="s">
        <v>14</v>
      </c>
      <c r="K1" s="50" t="s">
        <v>15</v>
      </c>
      <c r="L1" s="50"/>
      <c r="M1" s="50"/>
      <c r="N1" s="50"/>
      <c r="O1" s="51"/>
    </row>
    <row r="2" spans="1:15" s="1" customFormat="1" ht="15.75" thickBot="1" x14ac:dyDescent="0.3">
      <c r="A2" s="53"/>
      <c r="B2" s="55"/>
      <c r="C2" s="55"/>
      <c r="D2" s="55"/>
      <c r="E2" s="12" t="s">
        <v>26</v>
      </c>
      <c r="F2" s="12" t="s">
        <v>27</v>
      </c>
      <c r="G2" s="12" t="s">
        <v>42</v>
      </c>
      <c r="H2" s="12" t="s">
        <v>43</v>
      </c>
      <c r="I2" s="12" t="s">
        <v>57</v>
      </c>
      <c r="J2" s="55"/>
      <c r="K2" s="12" t="s">
        <v>26</v>
      </c>
      <c r="L2" s="12" t="s">
        <v>27</v>
      </c>
      <c r="M2" s="12" t="s">
        <v>42</v>
      </c>
      <c r="N2" s="12" t="s">
        <v>43</v>
      </c>
      <c r="O2" s="13" t="s">
        <v>57</v>
      </c>
    </row>
    <row r="3" spans="1:15" x14ac:dyDescent="0.25">
      <c r="A3" s="14">
        <v>14861</v>
      </c>
      <c r="B3" s="7" t="s">
        <v>76</v>
      </c>
      <c r="C3" s="7" t="s">
        <v>52</v>
      </c>
      <c r="D3" s="7" t="s">
        <v>16</v>
      </c>
      <c r="E3" s="11">
        <f>INDEX('Trasy-km'!$D:$D,MATCH(B3&amp;" – "&amp;C3,'Trasy-km'!$C:$C,0))</f>
        <v>11.7</v>
      </c>
      <c r="F3" s="11">
        <f>INDEX('Trasy-km'!$E:$E,MATCH(B3&amp;" – "&amp;C3,'Trasy-km'!$C:$C,0))</f>
        <v>0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11">
        <f>INDEX('Trasy-km'!$H:$H,MATCH(B3&amp;" – "&amp;C3,'Trasy-km'!$C:$C,0))</f>
        <v>0</v>
      </c>
      <c r="J3" s="7">
        <f>INDEX('Provozní dny'!$B:$B,MATCH(D3,'Provozní dny'!$A:$A,0))</f>
        <v>250</v>
      </c>
      <c r="K3" s="11">
        <f t="shared" ref="K3:O7" si="0">E3*$J3</f>
        <v>2925</v>
      </c>
      <c r="L3" s="11">
        <f t="shared" si="0"/>
        <v>0</v>
      </c>
      <c r="M3" s="11">
        <f t="shared" si="0"/>
        <v>0</v>
      </c>
      <c r="N3" s="11">
        <f t="shared" si="0"/>
        <v>0</v>
      </c>
      <c r="O3" s="15">
        <f t="shared" si="0"/>
        <v>0</v>
      </c>
    </row>
    <row r="4" spans="1:15" x14ac:dyDescent="0.25">
      <c r="A4" s="16">
        <v>14841</v>
      </c>
      <c r="B4" s="6" t="s">
        <v>44</v>
      </c>
      <c r="C4" s="6" t="s">
        <v>52</v>
      </c>
      <c r="D4" s="6" t="s">
        <v>20</v>
      </c>
      <c r="E4" s="10">
        <f>INDEX('Trasy-km'!$D:$D,MATCH(B4&amp;" – "&amp;C4,'Trasy-km'!$C:$C,0))</f>
        <v>40.5</v>
      </c>
      <c r="F4" s="10">
        <f>INDEX('Trasy-km'!$E:$E,MATCH(B4&amp;" – "&amp;C4,'Trasy-km'!$C:$C,0))</f>
        <v>0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10">
        <f>INDEX('Trasy-km'!$H:$H,MATCH(B4&amp;" – "&amp;C4,'Trasy-km'!$C:$C,0))</f>
        <v>0</v>
      </c>
      <c r="J4" s="6">
        <f>INDEX('Provozní dny'!$B:$B,MATCH(D4,'Provozní dny'!$A:$A,0))</f>
        <v>115</v>
      </c>
      <c r="K4" s="10">
        <f t="shared" si="0"/>
        <v>4657.5</v>
      </c>
      <c r="L4" s="10">
        <f t="shared" si="0"/>
        <v>0</v>
      </c>
      <c r="M4" s="10">
        <f t="shared" si="0"/>
        <v>0</v>
      </c>
      <c r="N4" s="10">
        <f t="shared" si="0"/>
        <v>0</v>
      </c>
      <c r="O4" s="17">
        <f t="shared" si="0"/>
        <v>0</v>
      </c>
    </row>
    <row r="5" spans="1:15" x14ac:dyDescent="0.25">
      <c r="A5" s="16">
        <v>14801</v>
      </c>
      <c r="B5" s="6" t="s">
        <v>44</v>
      </c>
      <c r="C5" s="6" t="s">
        <v>52</v>
      </c>
      <c r="D5" s="6" t="s">
        <v>16</v>
      </c>
      <c r="E5" s="10">
        <f>INDEX('Trasy-km'!$D:$D,MATCH(B5&amp;" – "&amp;C5,'Trasy-km'!$C:$C,0))</f>
        <v>40.5</v>
      </c>
      <c r="F5" s="10">
        <f>INDEX('Trasy-km'!$E:$E,MATCH(B5&amp;" – "&amp;C5,'Trasy-km'!$C:$C,0))</f>
        <v>0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10">
        <f>INDEX('Trasy-km'!$H:$H,MATCH(B5&amp;" – "&amp;C5,'Trasy-km'!$C:$C,0))</f>
        <v>0</v>
      </c>
      <c r="J5" s="6">
        <f>INDEX('Provozní dny'!$B:$B,MATCH(D5,'Provozní dny'!$A:$A,0))</f>
        <v>250</v>
      </c>
      <c r="K5" s="10">
        <f t="shared" si="0"/>
        <v>10125</v>
      </c>
      <c r="L5" s="10">
        <f t="shared" si="0"/>
        <v>0</v>
      </c>
      <c r="M5" s="10">
        <f t="shared" si="0"/>
        <v>0</v>
      </c>
      <c r="N5" s="10">
        <f t="shared" si="0"/>
        <v>0</v>
      </c>
      <c r="O5" s="17">
        <f t="shared" si="0"/>
        <v>0</v>
      </c>
    </row>
    <row r="6" spans="1:15" x14ac:dyDescent="0.25">
      <c r="A6" s="16">
        <v>14803</v>
      </c>
      <c r="B6" s="6" t="s">
        <v>44</v>
      </c>
      <c r="C6" s="6" t="s">
        <v>52</v>
      </c>
      <c r="D6" s="6" t="s">
        <v>16</v>
      </c>
      <c r="E6" s="10">
        <f>INDEX('Trasy-km'!$D:$D,MATCH(B6&amp;" – "&amp;C6,'Trasy-km'!$C:$C,0))</f>
        <v>40.5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10">
        <f>INDEX('Trasy-km'!$H:$H,MATCH(B6&amp;" – "&amp;C6,'Trasy-km'!$C:$C,0))</f>
        <v>0</v>
      </c>
      <c r="J6" s="6">
        <f>INDEX('Provozní dny'!$B:$B,MATCH(D6,'Provozní dny'!$A:$A,0))</f>
        <v>250</v>
      </c>
      <c r="K6" s="10">
        <f t="shared" si="0"/>
        <v>10125</v>
      </c>
      <c r="L6" s="10">
        <f t="shared" si="0"/>
        <v>0</v>
      </c>
      <c r="M6" s="10">
        <f t="shared" si="0"/>
        <v>0</v>
      </c>
      <c r="N6" s="10">
        <f t="shared" si="0"/>
        <v>0</v>
      </c>
      <c r="O6" s="17">
        <f t="shared" si="0"/>
        <v>0</v>
      </c>
    </row>
    <row r="7" spans="1:15" x14ac:dyDescent="0.25">
      <c r="A7" s="16">
        <v>14805</v>
      </c>
      <c r="B7" s="6" t="s">
        <v>44</v>
      </c>
      <c r="C7" s="6" t="s">
        <v>52</v>
      </c>
      <c r="D7" s="6" t="s">
        <v>28</v>
      </c>
      <c r="E7" s="10">
        <f>INDEX('Trasy-km'!$D:$D,MATCH(B7&amp;" – "&amp;C7,'Trasy-km'!$C:$C,0))</f>
        <v>40.5</v>
      </c>
      <c r="F7" s="10">
        <f>INDEX('Trasy-km'!$E:$E,MATCH(B7&amp;" – "&amp;C7,'Trasy-km'!$C:$C,0))</f>
        <v>0</v>
      </c>
      <c r="G7" s="10">
        <f>INDEX('Trasy-km'!$F:$F,MATCH(B7&amp;" – "&amp;C7,'Trasy-km'!$C:$C,0))</f>
        <v>0</v>
      </c>
      <c r="H7" s="10">
        <f>INDEX('Trasy-km'!$G:$G,MATCH(B7&amp;" – "&amp;C7,'Trasy-km'!$C:$C,0))</f>
        <v>0</v>
      </c>
      <c r="I7" s="10">
        <f>INDEX('Trasy-km'!$H:$H,MATCH(B7&amp;" – "&amp;C7,'Trasy-km'!$C:$C,0))</f>
        <v>0</v>
      </c>
      <c r="J7" s="6">
        <f>INDEX('Provozní dny'!$B:$B,MATCH(D7,'Provozní dny'!$A:$A,0))</f>
        <v>365</v>
      </c>
      <c r="K7" s="10">
        <f t="shared" si="0"/>
        <v>14782.5</v>
      </c>
      <c r="L7" s="10">
        <f t="shared" si="0"/>
        <v>0</v>
      </c>
      <c r="M7" s="10">
        <f t="shared" si="0"/>
        <v>0</v>
      </c>
      <c r="N7" s="10">
        <f t="shared" si="0"/>
        <v>0</v>
      </c>
      <c r="O7" s="17">
        <f t="shared" si="0"/>
        <v>0</v>
      </c>
    </row>
    <row r="8" spans="1:15" x14ac:dyDescent="0.25">
      <c r="A8" s="16">
        <v>14807</v>
      </c>
      <c r="B8" s="6" t="s">
        <v>44</v>
      </c>
      <c r="C8" s="6" t="s">
        <v>52</v>
      </c>
      <c r="D8" s="6" t="s">
        <v>28</v>
      </c>
      <c r="E8" s="10">
        <f>INDEX('Trasy-km'!$D:$D,MATCH(B8&amp;" – "&amp;C8,'Trasy-km'!$C:$C,0))</f>
        <v>40.5</v>
      </c>
      <c r="F8" s="10">
        <f>INDEX('Trasy-km'!$E:$E,MATCH(B8&amp;" – "&amp;C8,'Trasy-km'!$C:$C,0))</f>
        <v>0</v>
      </c>
      <c r="G8" s="10">
        <f>INDEX('Trasy-km'!$F:$F,MATCH(B8&amp;" – "&amp;C8,'Trasy-km'!$C:$C,0))</f>
        <v>0</v>
      </c>
      <c r="H8" s="10">
        <f>INDEX('Trasy-km'!$G:$G,MATCH(B8&amp;" – "&amp;C8,'Trasy-km'!$C:$C,0))</f>
        <v>0</v>
      </c>
      <c r="I8" s="10">
        <f>INDEX('Trasy-km'!$H:$H,MATCH(B8&amp;" – "&amp;C8,'Trasy-km'!$C:$C,0))</f>
        <v>0</v>
      </c>
      <c r="J8" s="6">
        <f>INDEX('Provozní dny'!$B:$B,MATCH(D8,'Provozní dny'!$A:$A,0))</f>
        <v>365</v>
      </c>
      <c r="K8" s="10">
        <f t="shared" ref="K8:K22" si="1">E8*$J8</f>
        <v>14782.5</v>
      </c>
      <c r="L8" s="10">
        <f t="shared" ref="L8:L22" si="2">F8*$J8</f>
        <v>0</v>
      </c>
      <c r="M8" s="10">
        <f t="shared" ref="M8:M22" si="3">G8*$J8</f>
        <v>0</v>
      </c>
      <c r="N8" s="10">
        <f t="shared" ref="N8:N22" si="4">H8*$J8</f>
        <v>0</v>
      </c>
      <c r="O8" s="17">
        <f t="shared" ref="O8:O22" si="5">I8*$J8</f>
        <v>0</v>
      </c>
    </row>
    <row r="9" spans="1:15" x14ac:dyDescent="0.25">
      <c r="A9" s="16">
        <v>14809</v>
      </c>
      <c r="B9" s="6" t="s">
        <v>44</v>
      </c>
      <c r="C9" s="6" t="s">
        <v>52</v>
      </c>
      <c r="D9" s="6" t="s">
        <v>16</v>
      </c>
      <c r="E9" s="10">
        <f>INDEX('Trasy-km'!$D:$D,MATCH(B9&amp;" – "&amp;C9,'Trasy-km'!$C:$C,0))</f>
        <v>40.5</v>
      </c>
      <c r="F9" s="10">
        <f>INDEX('Trasy-km'!$E:$E,MATCH(B9&amp;" – "&amp;C9,'Trasy-km'!$C:$C,0))</f>
        <v>0</v>
      </c>
      <c r="G9" s="10">
        <f>INDEX('Trasy-km'!$F:$F,MATCH(B9&amp;" – "&amp;C9,'Trasy-km'!$C:$C,0))</f>
        <v>0</v>
      </c>
      <c r="H9" s="10">
        <f>INDEX('Trasy-km'!$G:$G,MATCH(B9&amp;" – "&amp;C9,'Trasy-km'!$C:$C,0))</f>
        <v>0</v>
      </c>
      <c r="I9" s="10">
        <f>INDEX('Trasy-km'!$H:$H,MATCH(B9&amp;" – "&amp;C9,'Trasy-km'!$C:$C,0))</f>
        <v>0</v>
      </c>
      <c r="J9" s="6">
        <f>INDEX('Provozní dny'!$B:$B,MATCH(D9,'Provozní dny'!$A:$A,0))</f>
        <v>250</v>
      </c>
      <c r="K9" s="10">
        <f t="shared" si="1"/>
        <v>10125</v>
      </c>
      <c r="L9" s="10">
        <f t="shared" si="2"/>
        <v>0</v>
      </c>
      <c r="M9" s="10">
        <f t="shared" si="3"/>
        <v>0</v>
      </c>
      <c r="N9" s="10">
        <f t="shared" si="4"/>
        <v>0</v>
      </c>
      <c r="O9" s="17">
        <f t="shared" si="5"/>
        <v>0</v>
      </c>
    </row>
    <row r="10" spans="1:15" x14ac:dyDescent="0.25">
      <c r="A10" s="16">
        <v>14843</v>
      </c>
      <c r="B10" s="6" t="s">
        <v>44</v>
      </c>
      <c r="C10" s="6" t="s">
        <v>52</v>
      </c>
      <c r="D10" s="6" t="s">
        <v>20</v>
      </c>
      <c r="E10" s="10">
        <f>INDEX('Trasy-km'!$D:$D,MATCH(B10&amp;" – "&amp;C10,'Trasy-km'!$C:$C,0))</f>
        <v>40.5</v>
      </c>
      <c r="F10" s="10">
        <f>INDEX('Trasy-km'!$E:$E,MATCH(B10&amp;" – "&amp;C10,'Trasy-km'!$C:$C,0))</f>
        <v>0</v>
      </c>
      <c r="G10" s="10">
        <f>INDEX('Trasy-km'!$F:$F,MATCH(B10&amp;" – "&amp;C10,'Trasy-km'!$C:$C,0))</f>
        <v>0</v>
      </c>
      <c r="H10" s="10">
        <f>INDEX('Trasy-km'!$G:$G,MATCH(B10&amp;" – "&amp;C10,'Trasy-km'!$C:$C,0))</f>
        <v>0</v>
      </c>
      <c r="I10" s="10">
        <f>INDEX('Trasy-km'!$H:$H,MATCH(B10&amp;" – "&amp;C10,'Trasy-km'!$C:$C,0))</f>
        <v>0</v>
      </c>
      <c r="J10" s="6">
        <f>INDEX('Provozní dny'!$B:$B,MATCH(D10,'Provozní dny'!$A:$A,0))</f>
        <v>115</v>
      </c>
      <c r="K10" s="10">
        <f t="shared" si="1"/>
        <v>4657.5</v>
      </c>
      <c r="L10" s="10">
        <f t="shared" si="2"/>
        <v>0</v>
      </c>
      <c r="M10" s="10">
        <f t="shared" si="3"/>
        <v>0</v>
      </c>
      <c r="N10" s="10">
        <f t="shared" si="4"/>
        <v>0</v>
      </c>
      <c r="O10" s="17">
        <f t="shared" si="5"/>
        <v>0</v>
      </c>
    </row>
    <row r="11" spans="1:15" x14ac:dyDescent="0.25">
      <c r="A11" s="16">
        <v>14811</v>
      </c>
      <c r="B11" s="6" t="s">
        <v>44</v>
      </c>
      <c r="C11" s="6" t="s">
        <v>52</v>
      </c>
      <c r="D11" s="6" t="s">
        <v>16</v>
      </c>
      <c r="E11" s="10">
        <f>INDEX('Trasy-km'!$D:$D,MATCH(B11&amp;" – "&amp;C11,'Trasy-km'!$C:$C,0))</f>
        <v>40.5</v>
      </c>
      <c r="F11" s="10">
        <f>INDEX('Trasy-km'!$E:$E,MATCH(B11&amp;" – "&amp;C11,'Trasy-km'!$C:$C,0))</f>
        <v>0</v>
      </c>
      <c r="G11" s="10">
        <f>INDEX('Trasy-km'!$F:$F,MATCH(B11&amp;" – "&amp;C11,'Trasy-km'!$C:$C,0))</f>
        <v>0</v>
      </c>
      <c r="H11" s="10">
        <f>INDEX('Trasy-km'!$G:$G,MATCH(B11&amp;" – "&amp;C11,'Trasy-km'!$C:$C,0))</f>
        <v>0</v>
      </c>
      <c r="I11" s="10">
        <f>INDEX('Trasy-km'!$H:$H,MATCH(B11&amp;" – "&amp;C11,'Trasy-km'!$C:$C,0))</f>
        <v>0</v>
      </c>
      <c r="J11" s="6">
        <f>INDEX('Provozní dny'!$B:$B,MATCH(D11,'Provozní dny'!$A:$A,0))</f>
        <v>250</v>
      </c>
      <c r="K11" s="10">
        <f t="shared" si="1"/>
        <v>10125</v>
      </c>
      <c r="L11" s="10">
        <f t="shared" si="2"/>
        <v>0</v>
      </c>
      <c r="M11" s="10">
        <f t="shared" si="3"/>
        <v>0</v>
      </c>
      <c r="N11" s="10">
        <f t="shared" si="4"/>
        <v>0</v>
      </c>
      <c r="O11" s="17">
        <f t="shared" si="5"/>
        <v>0</v>
      </c>
    </row>
    <row r="12" spans="1:15" x14ac:dyDescent="0.25">
      <c r="A12" s="16">
        <v>14813</v>
      </c>
      <c r="B12" s="6" t="s">
        <v>44</v>
      </c>
      <c r="C12" s="6" t="s">
        <v>52</v>
      </c>
      <c r="D12" s="6" t="s">
        <v>28</v>
      </c>
      <c r="E12" s="10">
        <f>INDEX('Trasy-km'!$D:$D,MATCH(B12&amp;" – "&amp;C12,'Trasy-km'!$C:$C,0))</f>
        <v>40.5</v>
      </c>
      <c r="F12" s="10">
        <f>INDEX('Trasy-km'!$E:$E,MATCH(B12&amp;" – "&amp;C12,'Trasy-km'!$C:$C,0))</f>
        <v>0</v>
      </c>
      <c r="G12" s="10">
        <f>INDEX('Trasy-km'!$F:$F,MATCH(B12&amp;" – "&amp;C12,'Trasy-km'!$C:$C,0))</f>
        <v>0</v>
      </c>
      <c r="H12" s="10">
        <f>INDEX('Trasy-km'!$G:$G,MATCH(B12&amp;" – "&amp;C12,'Trasy-km'!$C:$C,0))</f>
        <v>0</v>
      </c>
      <c r="I12" s="10">
        <f>INDEX('Trasy-km'!$H:$H,MATCH(B12&amp;" – "&amp;C12,'Trasy-km'!$C:$C,0))</f>
        <v>0</v>
      </c>
      <c r="J12" s="6">
        <f>INDEX('Provozní dny'!$B:$B,MATCH(D12,'Provozní dny'!$A:$A,0))</f>
        <v>365</v>
      </c>
      <c r="K12" s="10">
        <f t="shared" si="1"/>
        <v>14782.5</v>
      </c>
      <c r="L12" s="10">
        <f t="shared" si="2"/>
        <v>0</v>
      </c>
      <c r="M12" s="10">
        <f t="shared" si="3"/>
        <v>0</v>
      </c>
      <c r="N12" s="10">
        <f t="shared" si="4"/>
        <v>0</v>
      </c>
      <c r="O12" s="17">
        <f t="shared" si="5"/>
        <v>0</v>
      </c>
    </row>
    <row r="13" spans="1:15" x14ac:dyDescent="0.25">
      <c r="A13" s="16">
        <v>14815</v>
      </c>
      <c r="B13" s="6" t="s">
        <v>44</v>
      </c>
      <c r="C13" s="6" t="s">
        <v>52</v>
      </c>
      <c r="D13" s="6" t="s">
        <v>16</v>
      </c>
      <c r="E13" s="10">
        <f>INDEX('Trasy-km'!$D:$D,MATCH(B13&amp;" – "&amp;C13,'Trasy-km'!$C:$C,0))</f>
        <v>40.5</v>
      </c>
      <c r="F13" s="10">
        <f>INDEX('Trasy-km'!$E:$E,MATCH(B13&amp;" – "&amp;C13,'Trasy-km'!$C:$C,0))</f>
        <v>0</v>
      </c>
      <c r="G13" s="10">
        <f>INDEX('Trasy-km'!$F:$F,MATCH(B13&amp;" – "&amp;C13,'Trasy-km'!$C:$C,0))</f>
        <v>0</v>
      </c>
      <c r="H13" s="10">
        <f>INDEX('Trasy-km'!$G:$G,MATCH(B13&amp;" – "&amp;C13,'Trasy-km'!$C:$C,0))</f>
        <v>0</v>
      </c>
      <c r="I13" s="10">
        <f>INDEX('Trasy-km'!$H:$H,MATCH(B13&amp;" – "&amp;C13,'Trasy-km'!$C:$C,0))</f>
        <v>0</v>
      </c>
      <c r="J13" s="6">
        <f>INDEX('Provozní dny'!$B:$B,MATCH(D13,'Provozní dny'!$A:$A,0))</f>
        <v>250</v>
      </c>
      <c r="K13" s="10">
        <f t="shared" si="1"/>
        <v>10125</v>
      </c>
      <c r="L13" s="10">
        <f t="shared" si="2"/>
        <v>0</v>
      </c>
      <c r="M13" s="10">
        <f t="shared" si="3"/>
        <v>0</v>
      </c>
      <c r="N13" s="10">
        <f t="shared" si="4"/>
        <v>0</v>
      </c>
      <c r="O13" s="17">
        <f t="shared" si="5"/>
        <v>0</v>
      </c>
    </row>
    <row r="14" spans="1:15" x14ac:dyDescent="0.25">
      <c r="A14" s="16">
        <v>14817</v>
      </c>
      <c r="B14" s="6" t="s">
        <v>44</v>
      </c>
      <c r="C14" s="6" t="s">
        <v>52</v>
      </c>
      <c r="D14" s="6" t="s">
        <v>16</v>
      </c>
      <c r="E14" s="10">
        <f>INDEX('Trasy-km'!$D:$D,MATCH(B14&amp;" – "&amp;C14,'Trasy-km'!$C:$C,0))</f>
        <v>40.5</v>
      </c>
      <c r="F14" s="10">
        <f>INDEX('Trasy-km'!$E:$E,MATCH(B14&amp;" – "&amp;C14,'Trasy-km'!$C:$C,0))</f>
        <v>0</v>
      </c>
      <c r="G14" s="10">
        <f>INDEX('Trasy-km'!$F:$F,MATCH(B14&amp;" – "&amp;C14,'Trasy-km'!$C:$C,0))</f>
        <v>0</v>
      </c>
      <c r="H14" s="10">
        <f>INDEX('Trasy-km'!$G:$G,MATCH(B14&amp;" – "&amp;C14,'Trasy-km'!$C:$C,0))</f>
        <v>0</v>
      </c>
      <c r="I14" s="10">
        <f>INDEX('Trasy-km'!$H:$H,MATCH(B14&amp;" – "&amp;C14,'Trasy-km'!$C:$C,0))</f>
        <v>0</v>
      </c>
      <c r="J14" s="6">
        <f>INDEX('Provozní dny'!$B:$B,MATCH(D14,'Provozní dny'!$A:$A,0))</f>
        <v>250</v>
      </c>
      <c r="K14" s="10">
        <f t="shared" si="1"/>
        <v>10125</v>
      </c>
      <c r="L14" s="10">
        <f t="shared" si="2"/>
        <v>0</v>
      </c>
      <c r="M14" s="10">
        <f t="shared" si="3"/>
        <v>0</v>
      </c>
      <c r="N14" s="10">
        <f t="shared" si="4"/>
        <v>0</v>
      </c>
      <c r="O14" s="17">
        <f t="shared" si="5"/>
        <v>0</v>
      </c>
    </row>
    <row r="15" spans="1:15" x14ac:dyDescent="0.25">
      <c r="A15" s="16">
        <v>14845</v>
      </c>
      <c r="B15" s="6" t="s">
        <v>44</v>
      </c>
      <c r="C15" s="6" t="s">
        <v>52</v>
      </c>
      <c r="D15" s="6" t="s">
        <v>20</v>
      </c>
      <c r="E15" s="10">
        <f>INDEX('Trasy-km'!$D:$D,MATCH(B15&amp;" – "&amp;C15,'Trasy-km'!$C:$C,0))</f>
        <v>40.5</v>
      </c>
      <c r="F15" s="10">
        <f>INDEX('Trasy-km'!$E:$E,MATCH(B15&amp;" – "&amp;C15,'Trasy-km'!$C:$C,0))</f>
        <v>0</v>
      </c>
      <c r="G15" s="10">
        <f>INDEX('Trasy-km'!$F:$F,MATCH(B15&amp;" – "&amp;C15,'Trasy-km'!$C:$C,0))</f>
        <v>0</v>
      </c>
      <c r="H15" s="10">
        <f>INDEX('Trasy-km'!$G:$G,MATCH(B15&amp;" – "&amp;C15,'Trasy-km'!$C:$C,0))</f>
        <v>0</v>
      </c>
      <c r="I15" s="10">
        <f>INDEX('Trasy-km'!$H:$H,MATCH(B15&amp;" – "&amp;C15,'Trasy-km'!$C:$C,0))</f>
        <v>0</v>
      </c>
      <c r="J15" s="6">
        <f>INDEX('Provozní dny'!$B:$B,MATCH(D15,'Provozní dny'!$A:$A,0))</f>
        <v>115</v>
      </c>
      <c r="K15" s="10">
        <f t="shared" si="1"/>
        <v>4657.5</v>
      </c>
      <c r="L15" s="10">
        <f t="shared" si="2"/>
        <v>0</v>
      </c>
      <c r="M15" s="10">
        <f t="shared" si="3"/>
        <v>0</v>
      </c>
      <c r="N15" s="10">
        <f t="shared" si="4"/>
        <v>0</v>
      </c>
      <c r="O15" s="17">
        <f t="shared" si="5"/>
        <v>0</v>
      </c>
    </row>
    <row r="16" spans="1:15" x14ac:dyDescent="0.25">
      <c r="A16" s="16">
        <v>14819</v>
      </c>
      <c r="B16" s="6" t="s">
        <v>44</v>
      </c>
      <c r="C16" s="6" t="s">
        <v>52</v>
      </c>
      <c r="D16" s="6" t="s">
        <v>16</v>
      </c>
      <c r="E16" s="10">
        <f>INDEX('Trasy-km'!$D:$D,MATCH(B16&amp;" – "&amp;C16,'Trasy-km'!$C:$C,0))</f>
        <v>40.5</v>
      </c>
      <c r="F16" s="10">
        <f>INDEX('Trasy-km'!$E:$E,MATCH(B16&amp;" – "&amp;C16,'Trasy-km'!$C:$C,0))</f>
        <v>0</v>
      </c>
      <c r="G16" s="10">
        <f>INDEX('Trasy-km'!$F:$F,MATCH(B16&amp;" – "&amp;C16,'Trasy-km'!$C:$C,0))</f>
        <v>0</v>
      </c>
      <c r="H16" s="10">
        <f>INDEX('Trasy-km'!$G:$G,MATCH(B16&amp;" – "&amp;C16,'Trasy-km'!$C:$C,0))</f>
        <v>0</v>
      </c>
      <c r="I16" s="10">
        <f>INDEX('Trasy-km'!$H:$H,MATCH(B16&amp;" – "&amp;C16,'Trasy-km'!$C:$C,0))</f>
        <v>0</v>
      </c>
      <c r="J16" s="6">
        <f>INDEX('Provozní dny'!$B:$B,MATCH(D16,'Provozní dny'!$A:$A,0))</f>
        <v>250</v>
      </c>
      <c r="K16" s="10">
        <f t="shared" si="1"/>
        <v>10125</v>
      </c>
      <c r="L16" s="10">
        <f t="shared" si="2"/>
        <v>0</v>
      </c>
      <c r="M16" s="10">
        <f t="shared" si="3"/>
        <v>0</v>
      </c>
      <c r="N16" s="10">
        <f t="shared" si="4"/>
        <v>0</v>
      </c>
      <c r="O16" s="17">
        <f t="shared" si="5"/>
        <v>0</v>
      </c>
    </row>
    <row r="17" spans="1:15" x14ac:dyDescent="0.25">
      <c r="A17" s="16">
        <v>14847</v>
      </c>
      <c r="B17" s="6" t="s">
        <v>44</v>
      </c>
      <c r="C17" s="6" t="s">
        <v>52</v>
      </c>
      <c r="D17" s="6" t="s">
        <v>20</v>
      </c>
      <c r="E17" s="10">
        <f>INDEX('Trasy-km'!$D:$D,MATCH(B17&amp;" – "&amp;C17,'Trasy-km'!$C:$C,0))</f>
        <v>40.5</v>
      </c>
      <c r="F17" s="10">
        <f>INDEX('Trasy-km'!$E:$E,MATCH(B17&amp;" – "&amp;C17,'Trasy-km'!$C:$C,0))</f>
        <v>0</v>
      </c>
      <c r="G17" s="10">
        <f>INDEX('Trasy-km'!$F:$F,MATCH(B17&amp;" – "&amp;C17,'Trasy-km'!$C:$C,0))</f>
        <v>0</v>
      </c>
      <c r="H17" s="10">
        <f>INDEX('Trasy-km'!$G:$G,MATCH(B17&amp;" – "&amp;C17,'Trasy-km'!$C:$C,0))</f>
        <v>0</v>
      </c>
      <c r="I17" s="10">
        <f>INDEX('Trasy-km'!$H:$H,MATCH(B17&amp;" – "&amp;C17,'Trasy-km'!$C:$C,0))</f>
        <v>0</v>
      </c>
      <c r="J17" s="6">
        <f>INDEX('Provozní dny'!$B:$B,MATCH(D17,'Provozní dny'!$A:$A,0))</f>
        <v>115</v>
      </c>
      <c r="K17" s="10">
        <f t="shared" si="1"/>
        <v>4657.5</v>
      </c>
      <c r="L17" s="10">
        <f t="shared" si="2"/>
        <v>0</v>
      </c>
      <c r="M17" s="10">
        <f t="shared" si="3"/>
        <v>0</v>
      </c>
      <c r="N17" s="10">
        <f t="shared" si="4"/>
        <v>0</v>
      </c>
      <c r="O17" s="17">
        <f t="shared" si="5"/>
        <v>0</v>
      </c>
    </row>
    <row r="18" spans="1:15" x14ac:dyDescent="0.25">
      <c r="A18" s="16">
        <v>14823</v>
      </c>
      <c r="B18" s="6" t="s">
        <v>44</v>
      </c>
      <c r="C18" s="6" t="s">
        <v>52</v>
      </c>
      <c r="D18" s="6" t="s">
        <v>21</v>
      </c>
      <c r="E18" s="10">
        <f>INDEX('Trasy-km'!$D:$D,MATCH(B18&amp;" – "&amp;C18,'Trasy-km'!$C:$C,0))</f>
        <v>40.5</v>
      </c>
      <c r="F18" s="10">
        <f>INDEX('Trasy-km'!$E:$E,MATCH(B18&amp;" – "&amp;C18,'Trasy-km'!$C:$C,0))</f>
        <v>0</v>
      </c>
      <c r="G18" s="10">
        <f>INDEX('Trasy-km'!$F:$F,MATCH(B18&amp;" – "&amp;C18,'Trasy-km'!$C:$C,0))</f>
        <v>0</v>
      </c>
      <c r="H18" s="10">
        <f>INDEX('Trasy-km'!$G:$G,MATCH(B18&amp;" – "&amp;C18,'Trasy-km'!$C:$C,0))</f>
        <v>0</v>
      </c>
      <c r="I18" s="10">
        <f>INDEX('Trasy-km'!$H:$H,MATCH(B18&amp;" – "&amp;C18,'Trasy-km'!$C:$C,0))</f>
        <v>0</v>
      </c>
      <c r="J18" s="6">
        <f>INDEX('Provozní dny'!$B:$B,MATCH(D18,'Provozní dny'!$A:$A,0))</f>
        <v>310</v>
      </c>
      <c r="K18" s="10">
        <f t="shared" si="1"/>
        <v>12555</v>
      </c>
      <c r="L18" s="10">
        <f t="shared" si="2"/>
        <v>0</v>
      </c>
      <c r="M18" s="10">
        <f t="shared" si="3"/>
        <v>0</v>
      </c>
      <c r="N18" s="10">
        <f t="shared" si="4"/>
        <v>0</v>
      </c>
      <c r="O18" s="17">
        <f t="shared" si="5"/>
        <v>0</v>
      </c>
    </row>
    <row r="19" spans="1:15" x14ac:dyDescent="0.25">
      <c r="A19" s="16">
        <v>14825</v>
      </c>
      <c r="B19" s="6" t="s">
        <v>44</v>
      </c>
      <c r="C19" s="6" t="s">
        <v>55</v>
      </c>
      <c r="D19" s="6" t="s">
        <v>28</v>
      </c>
      <c r="E19" s="10">
        <f>INDEX('Trasy-km'!$D:$D,MATCH(B19&amp;" – "&amp;C19,'Trasy-km'!$C:$C,0))</f>
        <v>61.1</v>
      </c>
      <c r="F19" s="10">
        <f>INDEX('Trasy-km'!$E:$E,MATCH(B19&amp;" – "&amp;C19,'Trasy-km'!$C:$C,0))</f>
        <v>0</v>
      </c>
      <c r="G19" s="10">
        <f>INDEX('Trasy-km'!$F:$F,MATCH(B19&amp;" – "&amp;C19,'Trasy-km'!$C:$C,0))</f>
        <v>0</v>
      </c>
      <c r="H19" s="10">
        <f>INDEX('Trasy-km'!$G:$G,MATCH(B19&amp;" – "&amp;C19,'Trasy-km'!$C:$C,0))</f>
        <v>0</v>
      </c>
      <c r="I19" s="10">
        <f>INDEX('Trasy-km'!$H:$H,MATCH(B19&amp;" – "&amp;C19,'Trasy-km'!$C:$C,0))</f>
        <v>0</v>
      </c>
      <c r="J19" s="6">
        <f>INDEX('Provozní dny'!$B:$B,MATCH(D19,'Provozní dny'!$A:$A,0))</f>
        <v>365</v>
      </c>
      <c r="K19" s="10">
        <f t="shared" si="1"/>
        <v>22301.5</v>
      </c>
      <c r="L19" s="10">
        <f t="shared" si="2"/>
        <v>0</v>
      </c>
      <c r="M19" s="10">
        <f t="shared" si="3"/>
        <v>0</v>
      </c>
      <c r="N19" s="10">
        <f t="shared" si="4"/>
        <v>0</v>
      </c>
      <c r="O19" s="17">
        <f t="shared" si="5"/>
        <v>0</v>
      </c>
    </row>
    <row r="20" spans="1:15" x14ac:dyDescent="0.25">
      <c r="A20" s="16">
        <v>14825</v>
      </c>
      <c r="B20" s="6" t="s">
        <v>55</v>
      </c>
      <c r="C20" s="6" t="s">
        <v>53</v>
      </c>
      <c r="D20" s="6" t="s">
        <v>21</v>
      </c>
      <c r="E20" s="10">
        <f>INDEX('Trasy-km'!$D:$D,MATCH(B20&amp;" – "&amp;C20,'Trasy-km'!$C:$C,0))</f>
        <v>11.7</v>
      </c>
      <c r="F20" s="10">
        <f>INDEX('Trasy-km'!$E:$E,MATCH(B20&amp;" – "&amp;C20,'Trasy-km'!$C:$C,0))</f>
        <v>0</v>
      </c>
      <c r="G20" s="10">
        <f>INDEX('Trasy-km'!$F:$F,MATCH(B20&amp;" – "&amp;C20,'Trasy-km'!$C:$C,0))</f>
        <v>0</v>
      </c>
      <c r="H20" s="10">
        <f>INDEX('Trasy-km'!$G:$G,MATCH(B20&amp;" – "&amp;C20,'Trasy-km'!$C:$C,0))</f>
        <v>0</v>
      </c>
      <c r="I20" s="10">
        <f>INDEX('Trasy-km'!$H:$H,MATCH(B20&amp;" – "&amp;C20,'Trasy-km'!$C:$C,0))</f>
        <v>7.3</v>
      </c>
      <c r="J20" s="6">
        <f>INDEX('Provozní dny'!$B:$B,MATCH(D20,'Provozní dny'!$A:$A,0))</f>
        <v>310</v>
      </c>
      <c r="K20" s="10">
        <f t="shared" si="1"/>
        <v>3627</v>
      </c>
      <c r="L20" s="10">
        <f t="shared" si="2"/>
        <v>0</v>
      </c>
      <c r="M20" s="10">
        <f t="shared" si="3"/>
        <v>0</v>
      </c>
      <c r="N20" s="10">
        <f t="shared" si="4"/>
        <v>0</v>
      </c>
      <c r="O20" s="17">
        <f t="shared" si="5"/>
        <v>2263</v>
      </c>
    </row>
    <row r="21" spans="1:15" x14ac:dyDescent="0.25">
      <c r="A21" s="16">
        <v>14827</v>
      </c>
      <c r="B21" s="6" t="s">
        <v>44</v>
      </c>
      <c r="C21" s="6" t="s">
        <v>52</v>
      </c>
      <c r="D21" s="6" t="s">
        <v>28</v>
      </c>
      <c r="E21" s="10">
        <f>INDEX('Trasy-km'!$D:$D,MATCH(B21&amp;" – "&amp;C21,'Trasy-km'!$C:$C,0))</f>
        <v>40.5</v>
      </c>
      <c r="F21" s="10">
        <f>INDEX('Trasy-km'!$E:$E,MATCH(B21&amp;" – "&amp;C21,'Trasy-km'!$C:$C,0))</f>
        <v>0</v>
      </c>
      <c r="G21" s="10">
        <f>INDEX('Trasy-km'!$F:$F,MATCH(B21&amp;" – "&amp;C21,'Trasy-km'!$C:$C,0))</f>
        <v>0</v>
      </c>
      <c r="H21" s="10">
        <f>INDEX('Trasy-km'!$G:$G,MATCH(B21&amp;" – "&amp;C21,'Trasy-km'!$C:$C,0))</f>
        <v>0</v>
      </c>
      <c r="I21" s="10">
        <f>INDEX('Trasy-km'!$H:$H,MATCH(B21&amp;" – "&amp;C21,'Trasy-km'!$C:$C,0))</f>
        <v>0</v>
      </c>
      <c r="J21" s="6">
        <f>INDEX('Provozní dny'!$B:$B,MATCH(D21,'Provozní dny'!$A:$A,0))</f>
        <v>365</v>
      </c>
      <c r="K21" s="10">
        <f t="shared" si="1"/>
        <v>14782.5</v>
      </c>
      <c r="L21" s="10">
        <f t="shared" si="2"/>
        <v>0</v>
      </c>
      <c r="M21" s="10">
        <f t="shared" si="3"/>
        <v>0</v>
      </c>
      <c r="N21" s="10">
        <f t="shared" si="4"/>
        <v>0</v>
      </c>
      <c r="O21" s="17">
        <f t="shared" si="5"/>
        <v>0</v>
      </c>
    </row>
    <row r="22" spans="1:15" x14ac:dyDescent="0.25">
      <c r="A22" s="16">
        <v>14827</v>
      </c>
      <c r="B22" s="6" t="s">
        <v>52</v>
      </c>
      <c r="C22" s="6" t="s">
        <v>55</v>
      </c>
      <c r="D22" s="6" t="s">
        <v>21</v>
      </c>
      <c r="E22" s="10">
        <f>INDEX('Trasy-km'!$D:$D,MATCH(B22&amp;" – "&amp;C22,'Trasy-km'!$C:$C,0))</f>
        <v>20.6</v>
      </c>
      <c r="F22" s="10">
        <f>INDEX('Trasy-km'!$E:$E,MATCH(B22&amp;" – "&amp;C22,'Trasy-km'!$C:$C,0))</f>
        <v>0</v>
      </c>
      <c r="G22" s="10">
        <f>INDEX('Trasy-km'!$F:$F,MATCH(B22&amp;" – "&amp;C22,'Trasy-km'!$C:$C,0))</f>
        <v>0</v>
      </c>
      <c r="H22" s="10">
        <f>INDEX('Trasy-km'!$G:$G,MATCH(B22&amp;" – "&amp;C22,'Trasy-km'!$C:$C,0))</f>
        <v>0</v>
      </c>
      <c r="I22" s="10">
        <f>INDEX('Trasy-km'!$H:$H,MATCH(B22&amp;" – "&amp;C22,'Trasy-km'!$C:$C,0))</f>
        <v>0</v>
      </c>
      <c r="J22" s="6">
        <f>INDEX('Provozní dny'!$B:$B,MATCH(D22,'Provozní dny'!$A:$A,0))</f>
        <v>310</v>
      </c>
      <c r="K22" s="10">
        <f t="shared" si="1"/>
        <v>6386</v>
      </c>
      <c r="L22" s="10">
        <f t="shared" si="2"/>
        <v>0</v>
      </c>
      <c r="M22" s="10">
        <f t="shared" si="3"/>
        <v>0</v>
      </c>
      <c r="N22" s="10">
        <f t="shared" si="4"/>
        <v>0</v>
      </c>
      <c r="O22" s="17">
        <f t="shared" si="5"/>
        <v>0</v>
      </c>
    </row>
    <row r="23" spans="1:15" x14ac:dyDescent="0.25">
      <c r="A23" s="16">
        <v>14800</v>
      </c>
      <c r="B23" s="6" t="s">
        <v>52</v>
      </c>
      <c r="C23" s="6" t="s">
        <v>44</v>
      </c>
      <c r="D23" s="6" t="s">
        <v>16</v>
      </c>
      <c r="E23" s="10">
        <f>INDEX('Trasy-km'!$D:$D,MATCH(B23&amp;" – "&amp;C23,'Trasy-km'!$C:$C,0))</f>
        <v>40.5</v>
      </c>
      <c r="F23" s="10">
        <f>INDEX('Trasy-km'!$E:$E,MATCH(B23&amp;" – "&amp;C23,'Trasy-km'!$C:$C,0))</f>
        <v>0</v>
      </c>
      <c r="G23" s="10">
        <f>INDEX('Trasy-km'!$F:$F,MATCH(B23&amp;" – "&amp;C23,'Trasy-km'!$C:$C,0))</f>
        <v>0</v>
      </c>
      <c r="H23" s="10">
        <f>INDEX('Trasy-km'!$G:$G,MATCH(B23&amp;" – "&amp;C23,'Trasy-km'!$C:$C,0))</f>
        <v>0</v>
      </c>
      <c r="I23" s="10">
        <f>INDEX('Trasy-km'!$H:$H,MATCH(B23&amp;" – "&amp;C23,'Trasy-km'!$C:$C,0))</f>
        <v>0</v>
      </c>
      <c r="J23" s="6">
        <f>INDEX('Provozní dny'!$B:$B,MATCH(D23,'Provozní dny'!$A:$A,0))</f>
        <v>250</v>
      </c>
      <c r="K23" s="10">
        <f t="shared" ref="K23:K43" si="6">E23*$J23</f>
        <v>10125</v>
      </c>
      <c r="L23" s="10">
        <f t="shared" ref="L23:L43" si="7">F23*$J23</f>
        <v>0</v>
      </c>
      <c r="M23" s="10">
        <f t="shared" ref="M23:M43" si="8">G23*$J23</f>
        <v>0</v>
      </c>
      <c r="N23" s="10">
        <f t="shared" ref="N23:N43" si="9">H23*$J23</f>
        <v>0</v>
      </c>
      <c r="O23" s="17">
        <f t="shared" ref="O23:O43" si="10">I23*$J23</f>
        <v>0</v>
      </c>
    </row>
    <row r="24" spans="1:15" x14ac:dyDescent="0.25">
      <c r="A24" s="16">
        <v>14840</v>
      </c>
      <c r="B24" s="6" t="s">
        <v>52</v>
      </c>
      <c r="C24" s="6" t="s">
        <v>44</v>
      </c>
      <c r="D24" s="6" t="s">
        <v>20</v>
      </c>
      <c r="E24" s="10">
        <f>INDEX('Trasy-km'!$D:$D,MATCH(B24&amp;" – "&amp;C24,'Trasy-km'!$C:$C,0))</f>
        <v>40.5</v>
      </c>
      <c r="F24" s="10">
        <f>INDEX('Trasy-km'!$E:$E,MATCH(B24&amp;" – "&amp;C24,'Trasy-km'!$C:$C,0))</f>
        <v>0</v>
      </c>
      <c r="G24" s="10">
        <f>INDEX('Trasy-km'!$F:$F,MATCH(B24&amp;" – "&amp;C24,'Trasy-km'!$C:$C,0))</f>
        <v>0</v>
      </c>
      <c r="H24" s="10">
        <f>INDEX('Trasy-km'!$G:$G,MATCH(B24&amp;" – "&amp;C24,'Trasy-km'!$C:$C,0))</f>
        <v>0</v>
      </c>
      <c r="I24" s="10">
        <f>INDEX('Trasy-km'!$H:$H,MATCH(B24&amp;" – "&amp;C24,'Trasy-km'!$C:$C,0))</f>
        <v>0</v>
      </c>
      <c r="J24" s="6">
        <f>INDEX('Provozní dny'!$B:$B,MATCH(D24,'Provozní dny'!$A:$A,0))</f>
        <v>115</v>
      </c>
      <c r="K24" s="10">
        <f t="shared" si="6"/>
        <v>4657.5</v>
      </c>
      <c r="L24" s="10">
        <f t="shared" si="7"/>
        <v>0</v>
      </c>
      <c r="M24" s="10">
        <f t="shared" si="8"/>
        <v>0</v>
      </c>
      <c r="N24" s="10">
        <f t="shared" si="9"/>
        <v>0</v>
      </c>
      <c r="O24" s="17">
        <f t="shared" si="10"/>
        <v>0</v>
      </c>
    </row>
    <row r="25" spans="1:15" x14ac:dyDescent="0.25">
      <c r="A25" s="16">
        <v>14802</v>
      </c>
      <c r="B25" s="6" t="s">
        <v>55</v>
      </c>
      <c r="C25" s="6" t="s">
        <v>44</v>
      </c>
      <c r="D25" s="6" t="s">
        <v>16</v>
      </c>
      <c r="E25" s="10">
        <f>INDEX('Trasy-km'!$D:$D,MATCH(B25&amp;" – "&amp;C25,'Trasy-km'!$C:$C,0))</f>
        <v>61.1</v>
      </c>
      <c r="F25" s="10">
        <f>INDEX('Trasy-km'!$E:$E,MATCH(B25&amp;" – "&amp;C25,'Trasy-km'!$C:$C,0))</f>
        <v>0</v>
      </c>
      <c r="G25" s="10">
        <f>INDEX('Trasy-km'!$F:$F,MATCH(B25&amp;" – "&amp;C25,'Trasy-km'!$C:$C,0))</f>
        <v>0</v>
      </c>
      <c r="H25" s="10">
        <f>INDEX('Trasy-km'!$G:$G,MATCH(B25&amp;" – "&amp;C25,'Trasy-km'!$C:$C,0))</f>
        <v>0</v>
      </c>
      <c r="I25" s="10">
        <f>INDEX('Trasy-km'!$H:$H,MATCH(B25&amp;" – "&amp;C25,'Trasy-km'!$C:$C,0))</f>
        <v>0</v>
      </c>
      <c r="J25" s="6">
        <f>INDEX('Provozní dny'!$B:$B,MATCH(D25,'Provozní dny'!$A:$A,0))</f>
        <v>250</v>
      </c>
      <c r="K25" s="10">
        <f t="shared" si="6"/>
        <v>15275</v>
      </c>
      <c r="L25" s="10">
        <f t="shared" si="7"/>
        <v>0</v>
      </c>
      <c r="M25" s="10">
        <f t="shared" si="8"/>
        <v>0</v>
      </c>
      <c r="N25" s="10">
        <f t="shared" si="9"/>
        <v>0</v>
      </c>
      <c r="O25" s="17">
        <f t="shared" si="10"/>
        <v>0</v>
      </c>
    </row>
    <row r="26" spans="1:15" x14ac:dyDescent="0.25">
      <c r="A26" s="16">
        <v>1930</v>
      </c>
      <c r="B26" s="6" t="s">
        <v>53</v>
      </c>
      <c r="C26" s="6" t="s">
        <v>44</v>
      </c>
      <c r="D26" s="6" t="s">
        <v>16</v>
      </c>
      <c r="E26" s="10">
        <f>INDEX('Trasy-km'!$D:$D,MATCH(B26&amp;" – "&amp;C26,'Trasy-km'!$C:$C,0))</f>
        <v>72.8</v>
      </c>
      <c r="F26" s="10">
        <f>INDEX('Trasy-km'!$E:$E,MATCH(B26&amp;" – "&amp;C26,'Trasy-km'!$C:$C,0))</f>
        <v>0</v>
      </c>
      <c r="G26" s="10">
        <f>INDEX('Trasy-km'!$F:$F,MATCH(B26&amp;" – "&amp;C26,'Trasy-km'!$C:$C,0))</f>
        <v>0</v>
      </c>
      <c r="H26" s="10">
        <f>INDEX('Trasy-km'!$G:$G,MATCH(B26&amp;" – "&amp;C26,'Trasy-km'!$C:$C,0))</f>
        <v>0</v>
      </c>
      <c r="I26" s="10">
        <f>INDEX('Trasy-km'!$H:$H,MATCH(B26&amp;" – "&amp;C26,'Trasy-km'!$C:$C,0))</f>
        <v>7.3</v>
      </c>
      <c r="J26" s="6">
        <f>INDEX('Provozní dny'!$B:$B,MATCH(D26,'Provozní dny'!$A:$A,0))</f>
        <v>250</v>
      </c>
      <c r="K26" s="10">
        <f t="shared" si="6"/>
        <v>18200</v>
      </c>
      <c r="L26" s="10">
        <f t="shared" si="7"/>
        <v>0</v>
      </c>
      <c r="M26" s="10">
        <f t="shared" si="8"/>
        <v>0</v>
      </c>
      <c r="N26" s="10">
        <f t="shared" si="9"/>
        <v>0</v>
      </c>
      <c r="O26" s="17">
        <f t="shared" si="10"/>
        <v>1825</v>
      </c>
    </row>
    <row r="27" spans="1:15" x14ac:dyDescent="0.25">
      <c r="A27" s="16">
        <v>14804</v>
      </c>
      <c r="B27" s="6" t="s">
        <v>55</v>
      </c>
      <c r="C27" s="6" t="s">
        <v>52</v>
      </c>
      <c r="D27" s="6" t="s">
        <v>20</v>
      </c>
      <c r="E27" s="10">
        <f>INDEX('Trasy-km'!$D:$D,MATCH(B27&amp;" – "&amp;C27,'Trasy-km'!$C:$C,0))</f>
        <v>20.6</v>
      </c>
      <c r="F27" s="10">
        <f>INDEX('Trasy-km'!$E:$E,MATCH(B27&amp;" – "&amp;C27,'Trasy-km'!$C:$C,0))</f>
        <v>0</v>
      </c>
      <c r="G27" s="10">
        <f>INDEX('Trasy-km'!$F:$F,MATCH(B27&amp;" – "&amp;C27,'Trasy-km'!$C:$C,0))</f>
        <v>0</v>
      </c>
      <c r="H27" s="10">
        <f>INDEX('Trasy-km'!$G:$G,MATCH(B27&amp;" – "&amp;C27,'Trasy-km'!$C:$C,0))</f>
        <v>0</v>
      </c>
      <c r="I27" s="10">
        <f>INDEX('Trasy-km'!$H:$H,MATCH(B27&amp;" – "&amp;C27,'Trasy-km'!$C:$C,0))</f>
        <v>0</v>
      </c>
      <c r="J27" s="6">
        <f>INDEX('Provozní dny'!$B:$B,MATCH(D27,'Provozní dny'!$A:$A,0))</f>
        <v>115</v>
      </c>
      <c r="K27" s="10">
        <f t="shared" si="6"/>
        <v>2369</v>
      </c>
      <c r="L27" s="10">
        <f t="shared" si="7"/>
        <v>0</v>
      </c>
      <c r="M27" s="10">
        <f t="shared" si="8"/>
        <v>0</v>
      </c>
      <c r="N27" s="10">
        <f t="shared" si="9"/>
        <v>0</v>
      </c>
      <c r="O27" s="17">
        <f t="shared" si="10"/>
        <v>0</v>
      </c>
    </row>
    <row r="28" spans="1:15" x14ac:dyDescent="0.25">
      <c r="A28" s="16">
        <v>14804</v>
      </c>
      <c r="B28" s="6" t="s">
        <v>52</v>
      </c>
      <c r="C28" s="6" t="s">
        <v>44</v>
      </c>
      <c r="D28" s="6" t="s">
        <v>28</v>
      </c>
      <c r="E28" s="10">
        <f>INDEX('Trasy-km'!$D:$D,MATCH(B28&amp;" – "&amp;C28,'Trasy-km'!$C:$C,0))</f>
        <v>40.5</v>
      </c>
      <c r="F28" s="10">
        <f>INDEX('Trasy-km'!$E:$E,MATCH(B28&amp;" – "&amp;C28,'Trasy-km'!$C:$C,0))</f>
        <v>0</v>
      </c>
      <c r="G28" s="10">
        <f>INDEX('Trasy-km'!$F:$F,MATCH(B28&amp;" – "&amp;C28,'Trasy-km'!$C:$C,0))</f>
        <v>0</v>
      </c>
      <c r="H28" s="10">
        <f>INDEX('Trasy-km'!$G:$G,MATCH(B28&amp;" – "&amp;C28,'Trasy-km'!$C:$C,0))</f>
        <v>0</v>
      </c>
      <c r="I28" s="10">
        <f>INDEX('Trasy-km'!$H:$H,MATCH(B28&amp;" – "&amp;C28,'Trasy-km'!$C:$C,0))</f>
        <v>0</v>
      </c>
      <c r="J28" s="6">
        <f>INDEX('Provozní dny'!$B:$B,MATCH(D28,'Provozní dny'!$A:$A,0))</f>
        <v>365</v>
      </c>
      <c r="K28" s="10">
        <f t="shared" si="6"/>
        <v>14782.5</v>
      </c>
      <c r="L28" s="10">
        <f t="shared" si="7"/>
        <v>0</v>
      </c>
      <c r="M28" s="10">
        <f t="shared" si="8"/>
        <v>0</v>
      </c>
      <c r="N28" s="10">
        <f t="shared" si="9"/>
        <v>0</v>
      </c>
      <c r="O28" s="17">
        <f t="shared" si="10"/>
        <v>0</v>
      </c>
    </row>
    <row r="29" spans="1:15" x14ac:dyDescent="0.25">
      <c r="A29" s="16">
        <v>14806</v>
      </c>
      <c r="B29" s="6" t="s">
        <v>52</v>
      </c>
      <c r="C29" s="6" t="s">
        <v>44</v>
      </c>
      <c r="D29" s="6" t="s">
        <v>28</v>
      </c>
      <c r="E29" s="10">
        <f>INDEX('Trasy-km'!$D:$D,MATCH(B29&amp;" – "&amp;C29,'Trasy-km'!$C:$C,0))</f>
        <v>40.5</v>
      </c>
      <c r="F29" s="10">
        <f>INDEX('Trasy-km'!$E:$E,MATCH(B29&amp;" – "&amp;C29,'Trasy-km'!$C:$C,0))</f>
        <v>0</v>
      </c>
      <c r="G29" s="10">
        <f>INDEX('Trasy-km'!$F:$F,MATCH(B29&amp;" – "&amp;C29,'Trasy-km'!$C:$C,0))</f>
        <v>0</v>
      </c>
      <c r="H29" s="10">
        <f>INDEX('Trasy-km'!$G:$G,MATCH(B29&amp;" – "&amp;C29,'Trasy-km'!$C:$C,0))</f>
        <v>0</v>
      </c>
      <c r="I29" s="10">
        <f>INDEX('Trasy-km'!$H:$H,MATCH(B29&amp;" – "&amp;C29,'Trasy-km'!$C:$C,0))</f>
        <v>0</v>
      </c>
      <c r="J29" s="6">
        <f>INDEX('Provozní dny'!$B:$B,MATCH(D29,'Provozní dny'!$A:$A,0))</f>
        <v>365</v>
      </c>
      <c r="K29" s="10">
        <f t="shared" si="6"/>
        <v>14782.5</v>
      </c>
      <c r="L29" s="10">
        <f t="shared" si="7"/>
        <v>0</v>
      </c>
      <c r="M29" s="10">
        <f t="shared" si="8"/>
        <v>0</v>
      </c>
      <c r="N29" s="10">
        <f t="shared" si="9"/>
        <v>0</v>
      </c>
      <c r="O29" s="17">
        <f t="shared" si="10"/>
        <v>0</v>
      </c>
    </row>
    <row r="30" spans="1:15" x14ac:dyDescent="0.25">
      <c r="A30" s="16">
        <v>14808</v>
      </c>
      <c r="B30" s="6" t="s">
        <v>52</v>
      </c>
      <c r="C30" s="6" t="s">
        <v>44</v>
      </c>
      <c r="D30" s="6" t="s">
        <v>16</v>
      </c>
      <c r="E30" s="10">
        <f>INDEX('Trasy-km'!$D:$D,MATCH(B30&amp;" – "&amp;C30,'Trasy-km'!$C:$C,0))</f>
        <v>40.5</v>
      </c>
      <c r="F30" s="10">
        <f>INDEX('Trasy-km'!$E:$E,MATCH(B30&amp;" – "&amp;C30,'Trasy-km'!$C:$C,0))</f>
        <v>0</v>
      </c>
      <c r="G30" s="10">
        <f>INDEX('Trasy-km'!$F:$F,MATCH(B30&amp;" – "&amp;C30,'Trasy-km'!$C:$C,0))</f>
        <v>0</v>
      </c>
      <c r="H30" s="10">
        <f>INDEX('Trasy-km'!$G:$G,MATCH(B30&amp;" – "&amp;C30,'Trasy-km'!$C:$C,0))</f>
        <v>0</v>
      </c>
      <c r="I30" s="10">
        <f>INDEX('Trasy-km'!$H:$H,MATCH(B30&amp;" – "&amp;C30,'Trasy-km'!$C:$C,0))</f>
        <v>0</v>
      </c>
      <c r="J30" s="6">
        <f>INDEX('Provozní dny'!$B:$B,MATCH(D30,'Provozní dny'!$A:$A,0))</f>
        <v>250</v>
      </c>
      <c r="K30" s="10">
        <f t="shared" si="6"/>
        <v>10125</v>
      </c>
      <c r="L30" s="10">
        <f t="shared" si="7"/>
        <v>0</v>
      </c>
      <c r="M30" s="10">
        <f t="shared" si="8"/>
        <v>0</v>
      </c>
      <c r="N30" s="10">
        <f t="shared" si="9"/>
        <v>0</v>
      </c>
      <c r="O30" s="17">
        <f t="shared" si="10"/>
        <v>0</v>
      </c>
    </row>
    <row r="31" spans="1:15" x14ac:dyDescent="0.25">
      <c r="A31" s="16">
        <v>14842</v>
      </c>
      <c r="B31" s="6" t="s">
        <v>52</v>
      </c>
      <c r="C31" s="6" t="s">
        <v>44</v>
      </c>
      <c r="D31" s="6" t="s">
        <v>20</v>
      </c>
      <c r="E31" s="10">
        <f>INDEX('Trasy-km'!$D:$D,MATCH(B31&amp;" – "&amp;C31,'Trasy-km'!$C:$C,0))</f>
        <v>40.5</v>
      </c>
      <c r="F31" s="10">
        <f>INDEX('Trasy-km'!$E:$E,MATCH(B31&amp;" – "&amp;C31,'Trasy-km'!$C:$C,0))</f>
        <v>0</v>
      </c>
      <c r="G31" s="10">
        <f>INDEX('Trasy-km'!$F:$F,MATCH(B31&amp;" – "&amp;C31,'Trasy-km'!$C:$C,0))</f>
        <v>0</v>
      </c>
      <c r="H31" s="10">
        <f>INDEX('Trasy-km'!$G:$G,MATCH(B31&amp;" – "&amp;C31,'Trasy-km'!$C:$C,0))</f>
        <v>0</v>
      </c>
      <c r="I31" s="10">
        <f>INDEX('Trasy-km'!$H:$H,MATCH(B31&amp;" – "&amp;C31,'Trasy-km'!$C:$C,0))</f>
        <v>0</v>
      </c>
      <c r="J31" s="6">
        <f>INDEX('Provozní dny'!$B:$B,MATCH(D31,'Provozní dny'!$A:$A,0))</f>
        <v>115</v>
      </c>
      <c r="K31" s="10">
        <f t="shared" si="6"/>
        <v>4657.5</v>
      </c>
      <c r="L31" s="10">
        <f t="shared" si="7"/>
        <v>0</v>
      </c>
      <c r="M31" s="10">
        <f t="shared" si="8"/>
        <v>0</v>
      </c>
      <c r="N31" s="10">
        <f t="shared" si="9"/>
        <v>0</v>
      </c>
      <c r="O31" s="17">
        <f t="shared" si="10"/>
        <v>0</v>
      </c>
    </row>
    <row r="32" spans="1:15" x14ac:dyDescent="0.25">
      <c r="A32" s="16">
        <v>14810</v>
      </c>
      <c r="B32" s="6" t="s">
        <v>52</v>
      </c>
      <c r="C32" s="6" t="s">
        <v>44</v>
      </c>
      <c r="D32" s="6" t="s">
        <v>16</v>
      </c>
      <c r="E32" s="10">
        <f>INDEX('Trasy-km'!$D:$D,MATCH(B32&amp;" – "&amp;C32,'Trasy-km'!$C:$C,0))</f>
        <v>40.5</v>
      </c>
      <c r="F32" s="10">
        <f>INDEX('Trasy-km'!$E:$E,MATCH(B32&amp;" – "&amp;C32,'Trasy-km'!$C:$C,0))</f>
        <v>0</v>
      </c>
      <c r="G32" s="10">
        <f>INDEX('Trasy-km'!$F:$F,MATCH(B32&amp;" – "&amp;C32,'Trasy-km'!$C:$C,0))</f>
        <v>0</v>
      </c>
      <c r="H32" s="10">
        <f>INDEX('Trasy-km'!$G:$G,MATCH(B32&amp;" – "&amp;C32,'Trasy-km'!$C:$C,0))</f>
        <v>0</v>
      </c>
      <c r="I32" s="10">
        <f>INDEX('Trasy-km'!$H:$H,MATCH(B32&amp;" – "&amp;C32,'Trasy-km'!$C:$C,0))</f>
        <v>0</v>
      </c>
      <c r="J32" s="6">
        <f>INDEX('Provozní dny'!$B:$B,MATCH(D32,'Provozní dny'!$A:$A,0))</f>
        <v>250</v>
      </c>
      <c r="K32" s="10">
        <f t="shared" si="6"/>
        <v>10125</v>
      </c>
      <c r="L32" s="10">
        <f t="shared" si="7"/>
        <v>0</v>
      </c>
      <c r="M32" s="10">
        <f t="shared" si="8"/>
        <v>0</v>
      </c>
      <c r="N32" s="10">
        <f t="shared" si="9"/>
        <v>0</v>
      </c>
      <c r="O32" s="17">
        <f t="shared" si="10"/>
        <v>0</v>
      </c>
    </row>
    <row r="33" spans="1:15" x14ac:dyDescent="0.25">
      <c r="A33" s="16">
        <v>14844</v>
      </c>
      <c r="B33" s="6" t="s">
        <v>52</v>
      </c>
      <c r="C33" s="6" t="s">
        <v>44</v>
      </c>
      <c r="D33" s="6" t="s">
        <v>20</v>
      </c>
      <c r="E33" s="10">
        <f>INDEX('Trasy-km'!$D:$D,MATCH(B33&amp;" – "&amp;C33,'Trasy-km'!$C:$C,0))</f>
        <v>40.5</v>
      </c>
      <c r="F33" s="10">
        <f>INDEX('Trasy-km'!$E:$E,MATCH(B33&amp;" – "&amp;C33,'Trasy-km'!$C:$C,0))</f>
        <v>0</v>
      </c>
      <c r="G33" s="10">
        <f>INDEX('Trasy-km'!$F:$F,MATCH(B33&amp;" – "&amp;C33,'Trasy-km'!$C:$C,0))</f>
        <v>0</v>
      </c>
      <c r="H33" s="10">
        <f>INDEX('Trasy-km'!$G:$G,MATCH(B33&amp;" – "&amp;C33,'Trasy-km'!$C:$C,0))</f>
        <v>0</v>
      </c>
      <c r="I33" s="10">
        <f>INDEX('Trasy-km'!$H:$H,MATCH(B33&amp;" – "&amp;C33,'Trasy-km'!$C:$C,0))</f>
        <v>0</v>
      </c>
      <c r="J33" s="6">
        <f>INDEX('Provozní dny'!$B:$B,MATCH(D33,'Provozní dny'!$A:$A,0))</f>
        <v>115</v>
      </c>
      <c r="K33" s="10">
        <f t="shared" si="6"/>
        <v>4657.5</v>
      </c>
      <c r="L33" s="10">
        <f t="shared" si="7"/>
        <v>0</v>
      </c>
      <c r="M33" s="10">
        <f t="shared" si="8"/>
        <v>0</v>
      </c>
      <c r="N33" s="10">
        <f t="shared" si="9"/>
        <v>0</v>
      </c>
      <c r="O33" s="17">
        <f t="shared" si="10"/>
        <v>0</v>
      </c>
    </row>
    <row r="34" spans="1:15" x14ac:dyDescent="0.25">
      <c r="A34" s="16">
        <v>14812</v>
      </c>
      <c r="B34" s="6" t="s">
        <v>52</v>
      </c>
      <c r="C34" s="6" t="s">
        <v>44</v>
      </c>
      <c r="D34" s="6" t="s">
        <v>16</v>
      </c>
      <c r="E34" s="10">
        <f>INDEX('Trasy-km'!$D:$D,MATCH(B34&amp;" – "&amp;C34,'Trasy-km'!$C:$C,0))</f>
        <v>40.5</v>
      </c>
      <c r="F34" s="10">
        <f>INDEX('Trasy-km'!$E:$E,MATCH(B34&amp;" – "&amp;C34,'Trasy-km'!$C:$C,0))</f>
        <v>0</v>
      </c>
      <c r="G34" s="10">
        <f>INDEX('Trasy-km'!$F:$F,MATCH(B34&amp;" – "&amp;C34,'Trasy-km'!$C:$C,0))</f>
        <v>0</v>
      </c>
      <c r="H34" s="10">
        <f>INDEX('Trasy-km'!$G:$G,MATCH(B34&amp;" – "&amp;C34,'Trasy-km'!$C:$C,0))</f>
        <v>0</v>
      </c>
      <c r="I34" s="10">
        <f>INDEX('Trasy-km'!$H:$H,MATCH(B34&amp;" – "&amp;C34,'Trasy-km'!$C:$C,0))</f>
        <v>0</v>
      </c>
      <c r="J34" s="6">
        <f>INDEX('Provozní dny'!$B:$B,MATCH(D34,'Provozní dny'!$A:$A,0))</f>
        <v>250</v>
      </c>
      <c r="K34" s="10">
        <f t="shared" si="6"/>
        <v>10125</v>
      </c>
      <c r="L34" s="10">
        <f t="shared" si="7"/>
        <v>0</v>
      </c>
      <c r="M34" s="10">
        <f t="shared" si="8"/>
        <v>0</v>
      </c>
      <c r="N34" s="10">
        <f t="shared" si="9"/>
        <v>0</v>
      </c>
      <c r="O34" s="17">
        <f t="shared" si="10"/>
        <v>0</v>
      </c>
    </row>
    <row r="35" spans="1:15" x14ac:dyDescent="0.25">
      <c r="A35" s="16">
        <v>14814</v>
      </c>
      <c r="B35" s="6" t="s">
        <v>52</v>
      </c>
      <c r="C35" s="6" t="s">
        <v>44</v>
      </c>
      <c r="D35" s="6" t="s">
        <v>28</v>
      </c>
      <c r="E35" s="10">
        <f>INDEX('Trasy-km'!$D:$D,MATCH(B35&amp;" – "&amp;C35,'Trasy-km'!$C:$C,0))</f>
        <v>40.5</v>
      </c>
      <c r="F35" s="10">
        <f>INDEX('Trasy-km'!$E:$E,MATCH(B35&amp;" – "&amp;C35,'Trasy-km'!$C:$C,0))</f>
        <v>0</v>
      </c>
      <c r="G35" s="10">
        <f>INDEX('Trasy-km'!$F:$F,MATCH(B35&amp;" – "&amp;C35,'Trasy-km'!$C:$C,0))</f>
        <v>0</v>
      </c>
      <c r="H35" s="10">
        <f>INDEX('Trasy-km'!$G:$G,MATCH(B35&amp;" – "&amp;C35,'Trasy-km'!$C:$C,0))</f>
        <v>0</v>
      </c>
      <c r="I35" s="10">
        <f>INDEX('Trasy-km'!$H:$H,MATCH(B35&amp;" – "&amp;C35,'Trasy-km'!$C:$C,0))</f>
        <v>0</v>
      </c>
      <c r="J35" s="6">
        <f>INDEX('Provozní dny'!$B:$B,MATCH(D35,'Provozní dny'!$A:$A,0))</f>
        <v>365</v>
      </c>
      <c r="K35" s="10">
        <f t="shared" si="6"/>
        <v>14782.5</v>
      </c>
      <c r="L35" s="10">
        <f t="shared" si="7"/>
        <v>0</v>
      </c>
      <c r="M35" s="10">
        <f t="shared" si="8"/>
        <v>0</v>
      </c>
      <c r="N35" s="10">
        <f t="shared" si="9"/>
        <v>0</v>
      </c>
      <c r="O35" s="17">
        <f t="shared" si="10"/>
        <v>0</v>
      </c>
    </row>
    <row r="36" spans="1:15" x14ac:dyDescent="0.25">
      <c r="A36" s="16">
        <v>14816</v>
      </c>
      <c r="B36" s="6" t="s">
        <v>52</v>
      </c>
      <c r="C36" s="6" t="s">
        <v>44</v>
      </c>
      <c r="D36" s="6" t="s">
        <v>16</v>
      </c>
      <c r="E36" s="10">
        <f>INDEX('Trasy-km'!$D:$D,MATCH(B36&amp;" – "&amp;C36,'Trasy-km'!$C:$C,0))</f>
        <v>40.5</v>
      </c>
      <c r="F36" s="10">
        <f>INDEX('Trasy-km'!$E:$E,MATCH(B36&amp;" – "&amp;C36,'Trasy-km'!$C:$C,0))</f>
        <v>0</v>
      </c>
      <c r="G36" s="10">
        <f>INDEX('Trasy-km'!$F:$F,MATCH(B36&amp;" – "&amp;C36,'Trasy-km'!$C:$C,0))</f>
        <v>0</v>
      </c>
      <c r="H36" s="10">
        <f>INDEX('Trasy-km'!$G:$G,MATCH(B36&amp;" – "&amp;C36,'Trasy-km'!$C:$C,0))</f>
        <v>0</v>
      </c>
      <c r="I36" s="10">
        <f>INDEX('Trasy-km'!$H:$H,MATCH(B36&amp;" – "&amp;C36,'Trasy-km'!$C:$C,0))</f>
        <v>0</v>
      </c>
      <c r="J36" s="6">
        <f>INDEX('Provozní dny'!$B:$B,MATCH(D36,'Provozní dny'!$A:$A,0))</f>
        <v>250</v>
      </c>
      <c r="K36" s="10">
        <f t="shared" si="6"/>
        <v>10125</v>
      </c>
      <c r="L36" s="10">
        <f t="shared" si="7"/>
        <v>0</v>
      </c>
      <c r="M36" s="10">
        <f t="shared" si="8"/>
        <v>0</v>
      </c>
      <c r="N36" s="10">
        <f t="shared" si="9"/>
        <v>0</v>
      </c>
      <c r="O36" s="17">
        <f t="shared" si="10"/>
        <v>0</v>
      </c>
    </row>
    <row r="37" spans="1:15" x14ac:dyDescent="0.25">
      <c r="A37" s="16">
        <v>14818</v>
      </c>
      <c r="B37" s="6" t="s">
        <v>52</v>
      </c>
      <c r="C37" s="6" t="s">
        <v>44</v>
      </c>
      <c r="D37" s="6" t="s">
        <v>28</v>
      </c>
      <c r="E37" s="10">
        <f>INDEX('Trasy-km'!$D:$D,MATCH(B37&amp;" – "&amp;C37,'Trasy-km'!$C:$C,0))</f>
        <v>40.5</v>
      </c>
      <c r="F37" s="10">
        <f>INDEX('Trasy-km'!$E:$E,MATCH(B37&amp;" – "&amp;C37,'Trasy-km'!$C:$C,0))</f>
        <v>0</v>
      </c>
      <c r="G37" s="10">
        <f>INDEX('Trasy-km'!$F:$F,MATCH(B37&amp;" – "&amp;C37,'Trasy-km'!$C:$C,0))</f>
        <v>0</v>
      </c>
      <c r="H37" s="10">
        <f>INDEX('Trasy-km'!$G:$G,MATCH(B37&amp;" – "&amp;C37,'Trasy-km'!$C:$C,0))</f>
        <v>0</v>
      </c>
      <c r="I37" s="10">
        <f>INDEX('Trasy-km'!$H:$H,MATCH(B37&amp;" – "&amp;C37,'Trasy-km'!$C:$C,0))</f>
        <v>0</v>
      </c>
      <c r="J37" s="6">
        <f>INDEX('Provozní dny'!$B:$B,MATCH(D37,'Provozní dny'!$A:$A,0))</f>
        <v>365</v>
      </c>
      <c r="K37" s="10">
        <f t="shared" si="6"/>
        <v>14782.5</v>
      </c>
      <c r="L37" s="10">
        <f t="shared" si="7"/>
        <v>0</v>
      </c>
      <c r="M37" s="10">
        <f t="shared" si="8"/>
        <v>0</v>
      </c>
      <c r="N37" s="10">
        <f t="shared" si="9"/>
        <v>0</v>
      </c>
      <c r="O37" s="17">
        <f t="shared" si="10"/>
        <v>0</v>
      </c>
    </row>
    <row r="38" spans="1:15" x14ac:dyDescent="0.25">
      <c r="A38" s="16">
        <v>14860</v>
      </c>
      <c r="B38" s="6" t="s">
        <v>52</v>
      </c>
      <c r="C38" s="6" t="s">
        <v>76</v>
      </c>
      <c r="D38" s="6" t="s">
        <v>16</v>
      </c>
      <c r="E38" s="10">
        <f>INDEX('Trasy-km'!$D:$D,MATCH(B38&amp;" – "&amp;C38,'Trasy-km'!$C:$C,0))</f>
        <v>11.7</v>
      </c>
      <c r="F38" s="10">
        <f>INDEX('Trasy-km'!$E:$E,MATCH(B38&amp;" – "&amp;C38,'Trasy-km'!$C:$C,0))</f>
        <v>0</v>
      </c>
      <c r="G38" s="10">
        <f>INDEX('Trasy-km'!$F:$F,MATCH(B38&amp;" – "&amp;C38,'Trasy-km'!$C:$C,0))</f>
        <v>0</v>
      </c>
      <c r="H38" s="10">
        <f>INDEX('Trasy-km'!$G:$G,MATCH(B38&amp;" – "&amp;C38,'Trasy-km'!$C:$C,0))</f>
        <v>0</v>
      </c>
      <c r="I38" s="10">
        <f>INDEX('Trasy-km'!$H:$H,MATCH(B38&amp;" – "&amp;C38,'Trasy-km'!$C:$C,0))</f>
        <v>0</v>
      </c>
      <c r="J38" s="6">
        <f>INDEX('Provozní dny'!$B:$B,MATCH(D38,'Provozní dny'!$A:$A,0))</f>
        <v>250</v>
      </c>
      <c r="K38" s="10">
        <f t="shared" si="6"/>
        <v>2925</v>
      </c>
      <c r="L38" s="10">
        <f t="shared" si="7"/>
        <v>0</v>
      </c>
      <c r="M38" s="10">
        <f t="shared" si="8"/>
        <v>0</v>
      </c>
      <c r="N38" s="10">
        <f t="shared" si="9"/>
        <v>0</v>
      </c>
      <c r="O38" s="17">
        <f t="shared" si="10"/>
        <v>0</v>
      </c>
    </row>
    <row r="39" spans="1:15" x14ac:dyDescent="0.25">
      <c r="A39" s="16">
        <v>14820</v>
      </c>
      <c r="B39" s="6" t="s">
        <v>52</v>
      </c>
      <c r="C39" s="6" t="s">
        <v>44</v>
      </c>
      <c r="D39" s="6" t="s">
        <v>16</v>
      </c>
      <c r="E39" s="10">
        <f>INDEX('Trasy-km'!$D:$D,MATCH(B39&amp;" – "&amp;C39,'Trasy-km'!$C:$C,0))</f>
        <v>40.5</v>
      </c>
      <c r="F39" s="10">
        <f>INDEX('Trasy-km'!$E:$E,MATCH(B39&amp;" – "&amp;C39,'Trasy-km'!$C:$C,0))</f>
        <v>0</v>
      </c>
      <c r="G39" s="10">
        <f>INDEX('Trasy-km'!$F:$F,MATCH(B39&amp;" – "&amp;C39,'Trasy-km'!$C:$C,0))</f>
        <v>0</v>
      </c>
      <c r="H39" s="10">
        <f>INDEX('Trasy-km'!$G:$G,MATCH(B39&amp;" – "&amp;C39,'Trasy-km'!$C:$C,0))</f>
        <v>0</v>
      </c>
      <c r="I39" s="10">
        <f>INDEX('Trasy-km'!$H:$H,MATCH(B39&amp;" – "&amp;C39,'Trasy-km'!$C:$C,0))</f>
        <v>0</v>
      </c>
      <c r="J39" s="6">
        <f>INDEX('Provozní dny'!$B:$B,MATCH(D39,'Provozní dny'!$A:$A,0))</f>
        <v>250</v>
      </c>
      <c r="K39" s="10">
        <f t="shared" si="6"/>
        <v>10125</v>
      </c>
      <c r="L39" s="10">
        <f t="shared" si="7"/>
        <v>0</v>
      </c>
      <c r="M39" s="10">
        <f t="shared" si="8"/>
        <v>0</v>
      </c>
      <c r="N39" s="10">
        <f t="shared" si="9"/>
        <v>0</v>
      </c>
      <c r="O39" s="17">
        <f t="shared" si="10"/>
        <v>0</v>
      </c>
    </row>
    <row r="40" spans="1:15" x14ac:dyDescent="0.25">
      <c r="A40" s="16">
        <v>14846</v>
      </c>
      <c r="B40" s="6" t="s">
        <v>52</v>
      </c>
      <c r="C40" s="6" t="s">
        <v>44</v>
      </c>
      <c r="D40" s="6" t="s">
        <v>20</v>
      </c>
      <c r="E40" s="10">
        <f>INDEX('Trasy-km'!$D:$D,MATCH(B40&amp;" – "&amp;C40,'Trasy-km'!$C:$C,0))</f>
        <v>40.5</v>
      </c>
      <c r="F40" s="10">
        <f>INDEX('Trasy-km'!$E:$E,MATCH(B40&amp;" – "&amp;C40,'Trasy-km'!$C:$C,0))</f>
        <v>0</v>
      </c>
      <c r="G40" s="10">
        <f>INDEX('Trasy-km'!$F:$F,MATCH(B40&amp;" – "&amp;C40,'Trasy-km'!$C:$C,0))</f>
        <v>0</v>
      </c>
      <c r="H40" s="10">
        <f>INDEX('Trasy-km'!$G:$G,MATCH(B40&amp;" – "&amp;C40,'Trasy-km'!$C:$C,0))</f>
        <v>0</v>
      </c>
      <c r="I40" s="10">
        <f>INDEX('Trasy-km'!$H:$H,MATCH(B40&amp;" – "&amp;C40,'Trasy-km'!$C:$C,0))</f>
        <v>0</v>
      </c>
      <c r="J40" s="6">
        <f>INDEX('Provozní dny'!$B:$B,MATCH(D40,'Provozní dny'!$A:$A,0))</f>
        <v>115</v>
      </c>
      <c r="K40" s="10">
        <f t="shared" si="6"/>
        <v>4657.5</v>
      </c>
      <c r="L40" s="10">
        <f t="shared" si="7"/>
        <v>0</v>
      </c>
      <c r="M40" s="10">
        <f t="shared" si="8"/>
        <v>0</v>
      </c>
      <c r="N40" s="10">
        <f t="shared" si="9"/>
        <v>0</v>
      </c>
      <c r="O40" s="17">
        <f t="shared" si="10"/>
        <v>0</v>
      </c>
    </row>
    <row r="41" spans="1:15" x14ac:dyDescent="0.25">
      <c r="A41" s="16">
        <v>14848</v>
      </c>
      <c r="B41" s="6" t="s">
        <v>52</v>
      </c>
      <c r="C41" s="6" t="s">
        <v>44</v>
      </c>
      <c r="D41" s="6" t="s">
        <v>20</v>
      </c>
      <c r="E41" s="10">
        <f>INDEX('Trasy-km'!$D:$D,MATCH(B41&amp;" – "&amp;C41,'Trasy-km'!$C:$C,0))</f>
        <v>40.5</v>
      </c>
      <c r="F41" s="10">
        <f>INDEX('Trasy-km'!$E:$E,MATCH(B41&amp;" – "&amp;C41,'Trasy-km'!$C:$C,0))</f>
        <v>0</v>
      </c>
      <c r="G41" s="10">
        <f>INDEX('Trasy-km'!$F:$F,MATCH(B41&amp;" – "&amp;C41,'Trasy-km'!$C:$C,0))</f>
        <v>0</v>
      </c>
      <c r="H41" s="10">
        <f>INDEX('Trasy-km'!$G:$G,MATCH(B41&amp;" – "&amp;C41,'Trasy-km'!$C:$C,0))</f>
        <v>0</v>
      </c>
      <c r="I41" s="10">
        <f>INDEX('Trasy-km'!$H:$H,MATCH(B41&amp;" – "&amp;C41,'Trasy-km'!$C:$C,0))</f>
        <v>0</v>
      </c>
      <c r="J41" s="6">
        <f>INDEX('Provozní dny'!$B:$B,MATCH(D41,'Provozní dny'!$A:$A,0))</f>
        <v>115</v>
      </c>
      <c r="K41" s="10">
        <f t="shared" si="6"/>
        <v>4657.5</v>
      </c>
      <c r="L41" s="10">
        <f t="shared" si="7"/>
        <v>0</v>
      </c>
      <c r="M41" s="10">
        <f t="shared" si="8"/>
        <v>0</v>
      </c>
      <c r="N41" s="10">
        <f t="shared" si="9"/>
        <v>0</v>
      </c>
      <c r="O41" s="17">
        <f t="shared" si="10"/>
        <v>0</v>
      </c>
    </row>
    <row r="42" spans="1:15" x14ac:dyDescent="0.25">
      <c r="A42" s="16">
        <v>14824</v>
      </c>
      <c r="B42" s="6" t="s">
        <v>52</v>
      </c>
      <c r="C42" s="6" t="s">
        <v>44</v>
      </c>
      <c r="D42" s="6" t="s">
        <v>16</v>
      </c>
      <c r="E42" s="10">
        <f>INDEX('Trasy-km'!$D:$D,MATCH(B42&amp;" – "&amp;C42,'Trasy-km'!$C:$C,0))</f>
        <v>40.5</v>
      </c>
      <c r="F42" s="10">
        <f>INDEX('Trasy-km'!$E:$E,MATCH(B42&amp;" – "&amp;C42,'Trasy-km'!$C:$C,0))</f>
        <v>0</v>
      </c>
      <c r="G42" s="10">
        <f>INDEX('Trasy-km'!$F:$F,MATCH(B42&amp;" – "&amp;C42,'Trasy-km'!$C:$C,0))</f>
        <v>0</v>
      </c>
      <c r="H42" s="10">
        <f>INDEX('Trasy-km'!$G:$G,MATCH(B42&amp;" – "&amp;C42,'Trasy-km'!$C:$C,0))</f>
        <v>0</v>
      </c>
      <c r="I42" s="10">
        <f>INDEX('Trasy-km'!$H:$H,MATCH(B42&amp;" – "&amp;C42,'Trasy-km'!$C:$C,0))</f>
        <v>0</v>
      </c>
      <c r="J42" s="6">
        <f>INDEX('Provozní dny'!$B:$B,MATCH(D42,'Provozní dny'!$A:$A,0))</f>
        <v>250</v>
      </c>
      <c r="K42" s="10">
        <f t="shared" si="6"/>
        <v>10125</v>
      </c>
      <c r="L42" s="10">
        <f t="shared" si="7"/>
        <v>0</v>
      </c>
      <c r="M42" s="10">
        <f t="shared" si="8"/>
        <v>0</v>
      </c>
      <c r="N42" s="10">
        <f t="shared" si="9"/>
        <v>0</v>
      </c>
      <c r="O42" s="17">
        <f t="shared" si="10"/>
        <v>0</v>
      </c>
    </row>
    <row r="43" spans="1:15" ht="15.75" thickBot="1" x14ac:dyDescent="0.3">
      <c r="A43" s="18">
        <v>14852</v>
      </c>
      <c r="B43" s="19" t="s">
        <v>53</v>
      </c>
      <c r="C43" s="19" t="s">
        <v>44</v>
      </c>
      <c r="D43" s="19" t="s">
        <v>49</v>
      </c>
      <c r="E43" s="20">
        <f>INDEX('Trasy-km'!$D:$D,MATCH(B43&amp;" – "&amp;C43,'Trasy-km'!$C:$C,0))</f>
        <v>72.8</v>
      </c>
      <c r="F43" s="20">
        <f>INDEX('Trasy-km'!$E:$E,MATCH(B43&amp;" – "&amp;C43,'Trasy-km'!$C:$C,0))</f>
        <v>0</v>
      </c>
      <c r="G43" s="20">
        <f>INDEX('Trasy-km'!$F:$F,MATCH(B43&amp;" – "&amp;C43,'Trasy-km'!$C:$C,0))</f>
        <v>0</v>
      </c>
      <c r="H43" s="20">
        <f>INDEX('Trasy-km'!$G:$G,MATCH(B43&amp;" – "&amp;C43,'Trasy-km'!$C:$C,0))</f>
        <v>0</v>
      </c>
      <c r="I43" s="20">
        <f>INDEX('Trasy-km'!$H:$H,MATCH(B43&amp;" – "&amp;C43,'Trasy-km'!$C:$C,0))</f>
        <v>7.3</v>
      </c>
      <c r="J43" s="19">
        <f>INDEX('Provozní dny'!$B:$B,MATCH(D43,'Provozní dny'!$A:$A,0))</f>
        <v>55</v>
      </c>
      <c r="K43" s="20">
        <f t="shared" si="6"/>
        <v>4004</v>
      </c>
      <c r="L43" s="20">
        <f t="shared" si="7"/>
        <v>0</v>
      </c>
      <c r="M43" s="20">
        <f t="shared" si="8"/>
        <v>0</v>
      </c>
      <c r="N43" s="20">
        <f t="shared" si="9"/>
        <v>0</v>
      </c>
      <c r="O43" s="21">
        <f t="shared" si="10"/>
        <v>401.5</v>
      </c>
    </row>
  </sheetData>
  <mergeCells count="7">
    <mergeCell ref="K1:O1"/>
    <mergeCell ref="A1:A2"/>
    <mergeCell ref="B1:B2"/>
    <mergeCell ref="C1:C2"/>
    <mergeCell ref="D1:D2"/>
    <mergeCell ref="E1:I1"/>
    <mergeCell ref="J1:J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0"/>
  <sheetViews>
    <sheetView workbookViewId="0">
      <selection sqref="A1:A2"/>
    </sheetView>
  </sheetViews>
  <sheetFormatPr defaultRowHeight="15" x14ac:dyDescent="0.25"/>
  <cols>
    <col min="2" max="3" width="20.7109375" customWidth="1"/>
    <col min="5" max="9" width="9.42578125" style="2" customWidth="1"/>
    <col min="10" max="10" width="13.5703125" bestFit="1" customWidth="1"/>
    <col min="11" max="15" width="13" style="2" customWidth="1"/>
  </cols>
  <sheetData>
    <row r="1" spans="1:15" s="1" customFormat="1" x14ac:dyDescent="0.25">
      <c r="A1" s="52" t="s">
        <v>12</v>
      </c>
      <c r="B1" s="54" t="s">
        <v>0</v>
      </c>
      <c r="C1" s="54" t="s">
        <v>1</v>
      </c>
      <c r="D1" s="54" t="s">
        <v>13</v>
      </c>
      <c r="E1" s="50" t="s">
        <v>25</v>
      </c>
      <c r="F1" s="50"/>
      <c r="G1" s="50"/>
      <c r="H1" s="50"/>
      <c r="I1" s="50"/>
      <c r="J1" s="54" t="s">
        <v>14</v>
      </c>
      <c r="K1" s="50" t="s">
        <v>15</v>
      </c>
      <c r="L1" s="50"/>
      <c r="M1" s="50"/>
      <c r="N1" s="50"/>
      <c r="O1" s="51"/>
    </row>
    <row r="2" spans="1:15" s="1" customFormat="1" ht="15.75" thickBot="1" x14ac:dyDescent="0.3">
      <c r="A2" s="53"/>
      <c r="B2" s="55"/>
      <c r="C2" s="55"/>
      <c r="D2" s="55"/>
      <c r="E2" s="12" t="s">
        <v>26</v>
      </c>
      <c r="F2" s="12" t="s">
        <v>27</v>
      </c>
      <c r="G2" s="12" t="s">
        <v>42</v>
      </c>
      <c r="H2" s="12" t="s">
        <v>43</v>
      </c>
      <c r="I2" s="12" t="s">
        <v>57</v>
      </c>
      <c r="J2" s="55"/>
      <c r="K2" s="12" t="s">
        <v>26</v>
      </c>
      <c r="L2" s="12" t="s">
        <v>27</v>
      </c>
      <c r="M2" s="12" t="s">
        <v>42</v>
      </c>
      <c r="N2" s="12" t="s">
        <v>43</v>
      </c>
      <c r="O2" s="13" t="s">
        <v>57</v>
      </c>
    </row>
    <row r="3" spans="1:15" x14ac:dyDescent="0.25">
      <c r="A3" s="14">
        <v>24800</v>
      </c>
      <c r="B3" s="7" t="s">
        <v>67</v>
      </c>
      <c r="C3" s="7" t="s">
        <v>76</v>
      </c>
      <c r="D3" s="7" t="s">
        <v>16</v>
      </c>
      <c r="E3" s="11">
        <f>INDEX('Trasy-km'!$D:$D,MATCH(B3&amp;" – "&amp;C3,'Trasy-km'!$C:$C,0))</f>
        <v>38.700000000000003</v>
      </c>
      <c r="F3" s="11">
        <f>INDEX('Trasy-km'!$E:$E,MATCH(B3&amp;" – "&amp;C3,'Trasy-km'!$C:$C,0))</f>
        <v>0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11">
        <f>INDEX('Trasy-km'!$H:$H,MATCH(B3&amp;" – "&amp;C3,'Trasy-km'!$C:$C,0))</f>
        <v>31</v>
      </c>
      <c r="J3" s="7">
        <f>INDEX('Provozní dny'!$B:$B,MATCH(D3,'Provozní dny'!$A:$A,0))</f>
        <v>250</v>
      </c>
      <c r="K3" s="11">
        <f>E3*$J3</f>
        <v>9675</v>
      </c>
      <c r="L3" s="11">
        <f>F3*$J3</f>
        <v>0</v>
      </c>
      <c r="M3" s="11">
        <f>G3*$J3</f>
        <v>0</v>
      </c>
      <c r="N3" s="11">
        <f>H3*$J3</f>
        <v>0</v>
      </c>
      <c r="O3" s="15">
        <f>I3*$J3</f>
        <v>7750</v>
      </c>
    </row>
    <row r="4" spans="1:15" x14ac:dyDescent="0.25">
      <c r="A4" s="16">
        <v>24802</v>
      </c>
      <c r="B4" s="6" t="s">
        <v>67</v>
      </c>
      <c r="C4" s="6" t="s">
        <v>76</v>
      </c>
      <c r="D4" s="6" t="s">
        <v>28</v>
      </c>
      <c r="E4" s="10">
        <f>INDEX('Trasy-km'!$D:$D,MATCH(B4&amp;" – "&amp;C4,'Trasy-km'!$C:$C,0))</f>
        <v>38.700000000000003</v>
      </c>
      <c r="F4" s="10">
        <f>INDEX('Trasy-km'!$E:$E,MATCH(B4&amp;" – "&amp;C4,'Trasy-km'!$C:$C,0))</f>
        <v>0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10">
        <f>INDEX('Trasy-km'!$H:$H,MATCH(B4&amp;" – "&amp;C4,'Trasy-km'!$C:$C,0))</f>
        <v>31</v>
      </c>
      <c r="J4" s="6">
        <f>INDEX('Provozní dny'!$B:$B,MATCH(D4,'Provozní dny'!$A:$A,0))</f>
        <v>365</v>
      </c>
      <c r="K4" s="10">
        <f t="shared" ref="K4:K16" si="0">E4*$J4</f>
        <v>14125.500000000002</v>
      </c>
      <c r="L4" s="10">
        <f t="shared" ref="L4:L16" si="1">F4*$J4</f>
        <v>0</v>
      </c>
      <c r="M4" s="10">
        <f t="shared" ref="M4:M16" si="2">G4*$J4</f>
        <v>0</v>
      </c>
      <c r="N4" s="10">
        <f t="shared" ref="N4:N16" si="3">H4*$J4</f>
        <v>0</v>
      </c>
      <c r="O4" s="17">
        <f t="shared" ref="O4:O16" si="4">I4*$J4</f>
        <v>11315</v>
      </c>
    </row>
    <row r="5" spans="1:15" x14ac:dyDescent="0.25">
      <c r="A5" s="16">
        <v>24830</v>
      </c>
      <c r="B5" s="6" t="s">
        <v>67</v>
      </c>
      <c r="C5" s="6" t="s">
        <v>77</v>
      </c>
      <c r="D5" s="6" t="s">
        <v>16</v>
      </c>
      <c r="E5" s="10">
        <f>INDEX('Trasy-km'!$D:$D,MATCH(B5&amp;" – "&amp;C5,'Trasy-km'!$C:$C,0))</f>
        <v>7.3</v>
      </c>
      <c r="F5" s="10">
        <f>INDEX('Trasy-km'!$E:$E,MATCH(B5&amp;" – "&amp;C5,'Trasy-km'!$C:$C,0))</f>
        <v>0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10">
        <f>INDEX('Trasy-km'!$H:$H,MATCH(B5&amp;" – "&amp;C5,'Trasy-km'!$C:$C,0))</f>
        <v>31</v>
      </c>
      <c r="J5" s="6">
        <f>INDEX('Provozní dny'!$B:$B,MATCH(D5,'Provozní dny'!$A:$A,0))</f>
        <v>250</v>
      </c>
      <c r="K5" s="10">
        <f t="shared" si="0"/>
        <v>1825</v>
      </c>
      <c r="L5" s="10">
        <f t="shared" si="1"/>
        <v>0</v>
      </c>
      <c r="M5" s="10">
        <f t="shared" si="2"/>
        <v>0</v>
      </c>
      <c r="N5" s="10">
        <f t="shared" si="3"/>
        <v>0</v>
      </c>
      <c r="O5" s="17">
        <f t="shared" si="4"/>
        <v>7750</v>
      </c>
    </row>
    <row r="6" spans="1:15" x14ac:dyDescent="0.25">
      <c r="A6" s="16">
        <v>24804</v>
      </c>
      <c r="B6" s="6" t="s">
        <v>67</v>
      </c>
      <c r="C6" s="6" t="s">
        <v>76</v>
      </c>
      <c r="D6" s="6" t="s">
        <v>28</v>
      </c>
      <c r="E6" s="10">
        <f>INDEX('Trasy-km'!$D:$D,MATCH(B6&amp;" – "&amp;C6,'Trasy-km'!$C:$C,0))</f>
        <v>38.700000000000003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10">
        <f>INDEX('Trasy-km'!$H:$H,MATCH(B6&amp;" – "&amp;C6,'Trasy-km'!$C:$C,0))</f>
        <v>31</v>
      </c>
      <c r="J6" s="6">
        <f>INDEX('Provozní dny'!$B:$B,MATCH(D6,'Provozní dny'!$A:$A,0))</f>
        <v>365</v>
      </c>
      <c r="K6" s="10">
        <f t="shared" si="0"/>
        <v>14125.500000000002</v>
      </c>
      <c r="L6" s="10">
        <f t="shared" si="1"/>
        <v>0</v>
      </c>
      <c r="M6" s="10">
        <f t="shared" si="2"/>
        <v>0</v>
      </c>
      <c r="N6" s="10">
        <f t="shared" si="3"/>
        <v>0</v>
      </c>
      <c r="O6" s="17">
        <f t="shared" si="4"/>
        <v>11315</v>
      </c>
    </row>
    <row r="7" spans="1:15" x14ac:dyDescent="0.25">
      <c r="A7" s="16">
        <v>24806</v>
      </c>
      <c r="B7" s="6" t="s">
        <v>67</v>
      </c>
      <c r="C7" s="6" t="s">
        <v>76</v>
      </c>
      <c r="D7" s="6" t="s">
        <v>28</v>
      </c>
      <c r="E7" s="10">
        <f>INDEX('Trasy-km'!$D:$D,MATCH(B7&amp;" – "&amp;C7,'Trasy-km'!$C:$C,0))</f>
        <v>38.700000000000003</v>
      </c>
      <c r="F7" s="10">
        <f>INDEX('Trasy-km'!$E:$E,MATCH(B7&amp;" – "&amp;C7,'Trasy-km'!$C:$C,0))</f>
        <v>0</v>
      </c>
      <c r="G7" s="10">
        <f>INDEX('Trasy-km'!$F:$F,MATCH(B7&amp;" – "&amp;C7,'Trasy-km'!$C:$C,0))</f>
        <v>0</v>
      </c>
      <c r="H7" s="10">
        <f>INDEX('Trasy-km'!$G:$G,MATCH(B7&amp;" – "&amp;C7,'Trasy-km'!$C:$C,0))</f>
        <v>0</v>
      </c>
      <c r="I7" s="10">
        <f>INDEX('Trasy-km'!$H:$H,MATCH(B7&amp;" – "&amp;C7,'Trasy-km'!$C:$C,0))</f>
        <v>31</v>
      </c>
      <c r="J7" s="6">
        <f>INDEX('Provozní dny'!$B:$B,MATCH(D7,'Provozní dny'!$A:$A,0))</f>
        <v>365</v>
      </c>
      <c r="K7" s="10">
        <f t="shared" si="0"/>
        <v>14125.500000000002</v>
      </c>
      <c r="L7" s="10">
        <f t="shared" si="1"/>
        <v>0</v>
      </c>
      <c r="M7" s="10">
        <f t="shared" si="2"/>
        <v>0</v>
      </c>
      <c r="N7" s="10">
        <f t="shared" si="3"/>
        <v>0</v>
      </c>
      <c r="O7" s="17">
        <f t="shared" si="4"/>
        <v>11315</v>
      </c>
    </row>
    <row r="8" spans="1:15" x14ac:dyDescent="0.25">
      <c r="A8" s="16">
        <v>24820</v>
      </c>
      <c r="B8" s="6" t="s">
        <v>67</v>
      </c>
      <c r="C8" s="6" t="s">
        <v>76</v>
      </c>
      <c r="D8" s="6" t="s">
        <v>20</v>
      </c>
      <c r="E8" s="10">
        <f>INDEX('Trasy-km'!$D:$D,MATCH(B8&amp;" – "&amp;C8,'Trasy-km'!$C:$C,0))</f>
        <v>38.700000000000003</v>
      </c>
      <c r="F8" s="10">
        <f>INDEX('Trasy-km'!$E:$E,MATCH(B8&amp;" – "&amp;C8,'Trasy-km'!$C:$C,0))</f>
        <v>0</v>
      </c>
      <c r="G8" s="10">
        <f>INDEX('Trasy-km'!$F:$F,MATCH(B8&amp;" – "&amp;C8,'Trasy-km'!$C:$C,0))</f>
        <v>0</v>
      </c>
      <c r="H8" s="10">
        <f>INDEX('Trasy-km'!$G:$G,MATCH(B8&amp;" – "&amp;C8,'Trasy-km'!$C:$C,0))</f>
        <v>0</v>
      </c>
      <c r="I8" s="10">
        <f>INDEX('Trasy-km'!$H:$H,MATCH(B8&amp;" – "&amp;C8,'Trasy-km'!$C:$C,0))</f>
        <v>31</v>
      </c>
      <c r="J8" s="6">
        <f>INDEX('Provozní dny'!$B:$B,MATCH(D8,'Provozní dny'!$A:$A,0))</f>
        <v>115</v>
      </c>
      <c r="K8" s="10">
        <f t="shared" si="0"/>
        <v>4450.5</v>
      </c>
      <c r="L8" s="10">
        <f t="shared" si="1"/>
        <v>0</v>
      </c>
      <c r="M8" s="10">
        <f t="shared" si="2"/>
        <v>0</v>
      </c>
      <c r="N8" s="10">
        <f t="shared" si="3"/>
        <v>0</v>
      </c>
      <c r="O8" s="17">
        <f t="shared" si="4"/>
        <v>3565</v>
      </c>
    </row>
    <row r="9" spans="1:15" x14ac:dyDescent="0.25">
      <c r="A9" s="16">
        <v>24808</v>
      </c>
      <c r="B9" s="6" t="s">
        <v>67</v>
      </c>
      <c r="C9" s="6" t="s">
        <v>76</v>
      </c>
      <c r="D9" s="6" t="s">
        <v>16</v>
      </c>
      <c r="E9" s="10">
        <f>INDEX('Trasy-km'!$D:$D,MATCH(B9&amp;" – "&amp;C9,'Trasy-km'!$C:$C,0))</f>
        <v>38.700000000000003</v>
      </c>
      <c r="F9" s="10">
        <f>INDEX('Trasy-km'!$E:$E,MATCH(B9&amp;" – "&amp;C9,'Trasy-km'!$C:$C,0))</f>
        <v>0</v>
      </c>
      <c r="G9" s="10">
        <f>INDEX('Trasy-km'!$F:$F,MATCH(B9&amp;" – "&amp;C9,'Trasy-km'!$C:$C,0))</f>
        <v>0</v>
      </c>
      <c r="H9" s="10">
        <f>INDEX('Trasy-km'!$G:$G,MATCH(B9&amp;" – "&amp;C9,'Trasy-km'!$C:$C,0))</f>
        <v>0</v>
      </c>
      <c r="I9" s="10">
        <f>INDEX('Trasy-km'!$H:$H,MATCH(B9&amp;" – "&amp;C9,'Trasy-km'!$C:$C,0))</f>
        <v>31</v>
      </c>
      <c r="J9" s="6">
        <f>INDEX('Provozní dny'!$B:$B,MATCH(D9,'Provozní dny'!$A:$A,0))</f>
        <v>250</v>
      </c>
      <c r="K9" s="10">
        <f t="shared" si="0"/>
        <v>9675</v>
      </c>
      <c r="L9" s="10">
        <f t="shared" si="1"/>
        <v>0</v>
      </c>
      <c r="M9" s="10">
        <f t="shared" si="2"/>
        <v>0</v>
      </c>
      <c r="N9" s="10">
        <f t="shared" si="3"/>
        <v>0</v>
      </c>
      <c r="O9" s="17">
        <f t="shared" si="4"/>
        <v>7750</v>
      </c>
    </row>
    <row r="10" spans="1:15" x14ac:dyDescent="0.25">
      <c r="A10" s="16">
        <v>24810</v>
      </c>
      <c r="B10" s="6" t="s">
        <v>67</v>
      </c>
      <c r="C10" s="6" t="s">
        <v>76</v>
      </c>
      <c r="D10" s="6" t="s">
        <v>28</v>
      </c>
      <c r="E10" s="10">
        <f>INDEX('Trasy-km'!$D:$D,MATCH(B10&amp;" – "&amp;C10,'Trasy-km'!$C:$C,0))</f>
        <v>38.700000000000003</v>
      </c>
      <c r="F10" s="10">
        <f>INDEX('Trasy-km'!$E:$E,MATCH(B10&amp;" – "&amp;C10,'Trasy-km'!$C:$C,0))</f>
        <v>0</v>
      </c>
      <c r="G10" s="10">
        <f>INDEX('Trasy-km'!$F:$F,MATCH(B10&amp;" – "&amp;C10,'Trasy-km'!$C:$C,0))</f>
        <v>0</v>
      </c>
      <c r="H10" s="10">
        <f>INDEX('Trasy-km'!$G:$G,MATCH(B10&amp;" – "&amp;C10,'Trasy-km'!$C:$C,0))</f>
        <v>0</v>
      </c>
      <c r="I10" s="10">
        <f>INDEX('Trasy-km'!$H:$H,MATCH(B10&amp;" – "&amp;C10,'Trasy-km'!$C:$C,0))</f>
        <v>31</v>
      </c>
      <c r="J10" s="6">
        <f>INDEX('Provozní dny'!$B:$B,MATCH(D10,'Provozní dny'!$A:$A,0))</f>
        <v>365</v>
      </c>
      <c r="K10" s="10">
        <f t="shared" si="0"/>
        <v>14125.500000000002</v>
      </c>
      <c r="L10" s="10">
        <f t="shared" si="1"/>
        <v>0</v>
      </c>
      <c r="M10" s="10">
        <f t="shared" si="2"/>
        <v>0</v>
      </c>
      <c r="N10" s="10">
        <f t="shared" si="3"/>
        <v>0</v>
      </c>
      <c r="O10" s="17">
        <f t="shared" si="4"/>
        <v>11315</v>
      </c>
    </row>
    <row r="11" spans="1:15" x14ac:dyDescent="0.25">
      <c r="A11" s="16">
        <v>24832</v>
      </c>
      <c r="B11" s="6" t="s">
        <v>67</v>
      </c>
      <c r="C11" s="6" t="s">
        <v>77</v>
      </c>
      <c r="D11" s="6" t="s">
        <v>16</v>
      </c>
      <c r="E11" s="10">
        <f>INDEX('Trasy-km'!$D:$D,MATCH(B11&amp;" – "&amp;C11,'Trasy-km'!$C:$C,0))</f>
        <v>7.3</v>
      </c>
      <c r="F11" s="10">
        <f>INDEX('Trasy-km'!$E:$E,MATCH(B11&amp;" – "&amp;C11,'Trasy-km'!$C:$C,0))</f>
        <v>0</v>
      </c>
      <c r="G11" s="10">
        <f>INDEX('Trasy-km'!$F:$F,MATCH(B11&amp;" – "&amp;C11,'Trasy-km'!$C:$C,0))</f>
        <v>0</v>
      </c>
      <c r="H11" s="10">
        <f>INDEX('Trasy-km'!$G:$G,MATCH(B11&amp;" – "&amp;C11,'Trasy-km'!$C:$C,0))</f>
        <v>0</v>
      </c>
      <c r="I11" s="10">
        <f>INDEX('Trasy-km'!$H:$H,MATCH(B11&amp;" – "&amp;C11,'Trasy-km'!$C:$C,0))</f>
        <v>31</v>
      </c>
      <c r="J11" s="6">
        <f>INDEX('Provozní dny'!$B:$B,MATCH(D11,'Provozní dny'!$A:$A,0))</f>
        <v>250</v>
      </c>
      <c r="K11" s="10">
        <f t="shared" si="0"/>
        <v>1825</v>
      </c>
      <c r="L11" s="10">
        <f t="shared" si="1"/>
        <v>0</v>
      </c>
      <c r="M11" s="10">
        <f t="shared" si="2"/>
        <v>0</v>
      </c>
      <c r="N11" s="10">
        <f t="shared" si="3"/>
        <v>0</v>
      </c>
      <c r="O11" s="17">
        <f t="shared" si="4"/>
        <v>7750</v>
      </c>
    </row>
    <row r="12" spans="1:15" x14ac:dyDescent="0.25">
      <c r="A12" s="16">
        <v>24812</v>
      </c>
      <c r="B12" s="6" t="s">
        <v>67</v>
      </c>
      <c r="C12" s="6" t="s">
        <v>76</v>
      </c>
      <c r="D12" s="6" t="s">
        <v>28</v>
      </c>
      <c r="E12" s="10">
        <f>INDEX('Trasy-km'!$D:$D,MATCH(B12&amp;" – "&amp;C12,'Trasy-km'!$C:$C,0))</f>
        <v>38.700000000000003</v>
      </c>
      <c r="F12" s="10">
        <f>INDEX('Trasy-km'!$E:$E,MATCH(B12&amp;" – "&amp;C12,'Trasy-km'!$C:$C,0))</f>
        <v>0</v>
      </c>
      <c r="G12" s="10">
        <f>INDEX('Trasy-km'!$F:$F,MATCH(B12&amp;" – "&amp;C12,'Trasy-km'!$C:$C,0))</f>
        <v>0</v>
      </c>
      <c r="H12" s="10">
        <f>INDEX('Trasy-km'!$G:$G,MATCH(B12&amp;" – "&amp;C12,'Trasy-km'!$C:$C,0))</f>
        <v>0</v>
      </c>
      <c r="I12" s="10">
        <f>INDEX('Trasy-km'!$H:$H,MATCH(B12&amp;" – "&amp;C12,'Trasy-km'!$C:$C,0))</f>
        <v>31</v>
      </c>
      <c r="J12" s="6">
        <f>INDEX('Provozní dny'!$B:$B,MATCH(D12,'Provozní dny'!$A:$A,0))</f>
        <v>365</v>
      </c>
      <c r="K12" s="10">
        <f t="shared" si="0"/>
        <v>14125.500000000002</v>
      </c>
      <c r="L12" s="10">
        <f t="shared" si="1"/>
        <v>0</v>
      </c>
      <c r="M12" s="10">
        <f t="shared" si="2"/>
        <v>0</v>
      </c>
      <c r="N12" s="10">
        <f t="shared" si="3"/>
        <v>0</v>
      </c>
      <c r="O12" s="17">
        <f t="shared" si="4"/>
        <v>11315</v>
      </c>
    </row>
    <row r="13" spans="1:15" x14ac:dyDescent="0.25">
      <c r="A13" s="16">
        <v>24834</v>
      </c>
      <c r="B13" s="6" t="s">
        <v>67</v>
      </c>
      <c r="C13" s="6" t="s">
        <v>77</v>
      </c>
      <c r="D13" s="6" t="s">
        <v>16</v>
      </c>
      <c r="E13" s="10">
        <f>INDEX('Trasy-km'!$D:$D,MATCH(B13&amp;" – "&amp;C13,'Trasy-km'!$C:$C,0))</f>
        <v>7.3</v>
      </c>
      <c r="F13" s="10">
        <f>INDEX('Trasy-km'!$E:$E,MATCH(B13&amp;" – "&amp;C13,'Trasy-km'!$C:$C,0))</f>
        <v>0</v>
      </c>
      <c r="G13" s="10">
        <f>INDEX('Trasy-km'!$F:$F,MATCH(B13&amp;" – "&amp;C13,'Trasy-km'!$C:$C,0))</f>
        <v>0</v>
      </c>
      <c r="H13" s="10">
        <f>INDEX('Trasy-km'!$G:$G,MATCH(B13&amp;" – "&amp;C13,'Trasy-km'!$C:$C,0))</f>
        <v>0</v>
      </c>
      <c r="I13" s="10">
        <f>INDEX('Trasy-km'!$H:$H,MATCH(B13&amp;" – "&amp;C13,'Trasy-km'!$C:$C,0))</f>
        <v>31</v>
      </c>
      <c r="J13" s="6">
        <f>INDEX('Provozní dny'!$B:$B,MATCH(D13,'Provozní dny'!$A:$A,0))</f>
        <v>250</v>
      </c>
      <c r="K13" s="10">
        <f t="shared" si="0"/>
        <v>1825</v>
      </c>
      <c r="L13" s="10">
        <f t="shared" si="1"/>
        <v>0</v>
      </c>
      <c r="M13" s="10">
        <f t="shared" si="2"/>
        <v>0</v>
      </c>
      <c r="N13" s="10">
        <f t="shared" si="3"/>
        <v>0</v>
      </c>
      <c r="O13" s="17">
        <f t="shared" si="4"/>
        <v>7750</v>
      </c>
    </row>
    <row r="14" spans="1:15" x14ac:dyDescent="0.25">
      <c r="A14" s="16">
        <v>24814</v>
      </c>
      <c r="B14" s="6" t="s">
        <v>67</v>
      </c>
      <c r="C14" s="6" t="s">
        <v>76</v>
      </c>
      <c r="D14" s="6" t="s">
        <v>28</v>
      </c>
      <c r="E14" s="10">
        <f>INDEX('Trasy-km'!$D:$D,MATCH(B14&amp;" – "&amp;C14,'Trasy-km'!$C:$C,0))</f>
        <v>38.700000000000003</v>
      </c>
      <c r="F14" s="10">
        <f>INDEX('Trasy-km'!$E:$E,MATCH(B14&amp;" – "&amp;C14,'Trasy-km'!$C:$C,0))</f>
        <v>0</v>
      </c>
      <c r="G14" s="10">
        <f>INDEX('Trasy-km'!$F:$F,MATCH(B14&amp;" – "&amp;C14,'Trasy-km'!$C:$C,0))</f>
        <v>0</v>
      </c>
      <c r="H14" s="10">
        <f>INDEX('Trasy-km'!$G:$G,MATCH(B14&amp;" – "&amp;C14,'Trasy-km'!$C:$C,0))</f>
        <v>0</v>
      </c>
      <c r="I14" s="10">
        <f>INDEX('Trasy-km'!$H:$H,MATCH(B14&amp;" – "&amp;C14,'Trasy-km'!$C:$C,0))</f>
        <v>31</v>
      </c>
      <c r="J14" s="6">
        <f>INDEX('Provozní dny'!$B:$B,MATCH(D14,'Provozní dny'!$A:$A,0))</f>
        <v>365</v>
      </c>
      <c r="K14" s="10">
        <f t="shared" si="0"/>
        <v>14125.500000000002</v>
      </c>
      <c r="L14" s="10">
        <f t="shared" si="1"/>
        <v>0</v>
      </c>
      <c r="M14" s="10">
        <f t="shared" si="2"/>
        <v>0</v>
      </c>
      <c r="N14" s="10">
        <f t="shared" si="3"/>
        <v>0</v>
      </c>
      <c r="O14" s="17">
        <f t="shared" si="4"/>
        <v>11315</v>
      </c>
    </row>
    <row r="15" spans="1:15" x14ac:dyDescent="0.25">
      <c r="A15" s="16">
        <v>24816</v>
      </c>
      <c r="B15" s="6" t="s">
        <v>67</v>
      </c>
      <c r="C15" s="6" t="s">
        <v>76</v>
      </c>
      <c r="D15" s="6" t="s">
        <v>28</v>
      </c>
      <c r="E15" s="10">
        <f>INDEX('Trasy-km'!$D:$D,MATCH(B15&amp;" – "&amp;C15,'Trasy-km'!$C:$C,0))</f>
        <v>38.700000000000003</v>
      </c>
      <c r="F15" s="10">
        <f>INDEX('Trasy-km'!$E:$E,MATCH(B15&amp;" – "&amp;C15,'Trasy-km'!$C:$C,0))</f>
        <v>0</v>
      </c>
      <c r="G15" s="10">
        <f>INDEX('Trasy-km'!$F:$F,MATCH(B15&amp;" – "&amp;C15,'Trasy-km'!$C:$C,0))</f>
        <v>0</v>
      </c>
      <c r="H15" s="10">
        <f>INDEX('Trasy-km'!$G:$G,MATCH(B15&amp;" – "&amp;C15,'Trasy-km'!$C:$C,0))</f>
        <v>0</v>
      </c>
      <c r="I15" s="10">
        <f>INDEX('Trasy-km'!$H:$H,MATCH(B15&amp;" – "&amp;C15,'Trasy-km'!$C:$C,0))</f>
        <v>31</v>
      </c>
      <c r="J15" s="6">
        <f>INDEX('Provozní dny'!$B:$B,MATCH(D15,'Provozní dny'!$A:$A,0))</f>
        <v>365</v>
      </c>
      <c r="K15" s="10">
        <f t="shared" si="0"/>
        <v>14125.500000000002</v>
      </c>
      <c r="L15" s="10">
        <f t="shared" si="1"/>
        <v>0</v>
      </c>
      <c r="M15" s="10">
        <f t="shared" si="2"/>
        <v>0</v>
      </c>
      <c r="N15" s="10">
        <f t="shared" si="3"/>
        <v>0</v>
      </c>
      <c r="O15" s="17">
        <f t="shared" si="4"/>
        <v>11315</v>
      </c>
    </row>
    <row r="16" spans="1:15" x14ac:dyDescent="0.25">
      <c r="A16" s="16">
        <v>24836</v>
      </c>
      <c r="B16" s="6" t="s">
        <v>67</v>
      </c>
      <c r="C16" s="6" t="s">
        <v>77</v>
      </c>
      <c r="D16" s="6" t="s">
        <v>61</v>
      </c>
      <c r="E16" s="10">
        <f>INDEX('Trasy-km'!$D:$D,MATCH(B16&amp;" – "&amp;C16,'Trasy-km'!$C:$C,0))</f>
        <v>7.3</v>
      </c>
      <c r="F16" s="10">
        <f>INDEX('Trasy-km'!$E:$E,MATCH(B16&amp;" – "&amp;C16,'Trasy-km'!$C:$C,0))</f>
        <v>0</v>
      </c>
      <c r="G16" s="10">
        <f>INDEX('Trasy-km'!$F:$F,MATCH(B16&amp;" – "&amp;C16,'Trasy-km'!$C:$C,0))</f>
        <v>0</v>
      </c>
      <c r="H16" s="10">
        <f>INDEX('Trasy-km'!$G:$G,MATCH(B16&amp;" – "&amp;C16,'Trasy-km'!$C:$C,0))</f>
        <v>0</v>
      </c>
      <c r="I16" s="10">
        <f>INDEX('Trasy-km'!$H:$H,MATCH(B16&amp;" – "&amp;C16,'Trasy-km'!$C:$C,0))</f>
        <v>31</v>
      </c>
      <c r="J16" s="6">
        <f>INDEX('Provozní dny'!$B:$B,MATCH(D16,'Provozní dny'!$A:$A,0))</f>
        <v>115</v>
      </c>
      <c r="K16" s="10">
        <f t="shared" si="0"/>
        <v>839.5</v>
      </c>
      <c r="L16" s="10">
        <f t="shared" si="1"/>
        <v>0</v>
      </c>
      <c r="M16" s="10">
        <f t="shared" si="2"/>
        <v>0</v>
      </c>
      <c r="N16" s="10">
        <f t="shared" si="3"/>
        <v>0</v>
      </c>
      <c r="O16" s="17">
        <f t="shared" si="4"/>
        <v>3565</v>
      </c>
    </row>
    <row r="17" spans="1:15" x14ac:dyDescent="0.25">
      <c r="A17" s="16">
        <v>24831</v>
      </c>
      <c r="B17" s="6" t="s">
        <v>77</v>
      </c>
      <c r="C17" s="6" t="s">
        <v>67</v>
      </c>
      <c r="D17" s="6" t="s">
        <v>28</v>
      </c>
      <c r="E17" s="10">
        <f>INDEX('Trasy-km'!$D:$D,MATCH(B17&amp;" – "&amp;C17,'Trasy-km'!$C:$C,0))</f>
        <v>7.3</v>
      </c>
      <c r="F17" s="10">
        <f>INDEX('Trasy-km'!$E:$E,MATCH(B17&amp;" – "&amp;C17,'Trasy-km'!$C:$C,0))</f>
        <v>0</v>
      </c>
      <c r="G17" s="10">
        <f>INDEX('Trasy-km'!$F:$F,MATCH(B17&amp;" – "&amp;C17,'Trasy-km'!$C:$C,0))</f>
        <v>0</v>
      </c>
      <c r="H17" s="10">
        <f>INDEX('Trasy-km'!$G:$G,MATCH(B17&amp;" – "&amp;C17,'Trasy-km'!$C:$C,0))</f>
        <v>0</v>
      </c>
      <c r="I17" s="10">
        <f>INDEX('Trasy-km'!$H:$H,MATCH(B17&amp;" – "&amp;C17,'Trasy-km'!$C:$C,0))</f>
        <v>31</v>
      </c>
      <c r="J17" s="6">
        <f>INDEX('Provozní dny'!$B:$B,MATCH(D17,'Provozní dny'!$A:$A,0))</f>
        <v>365</v>
      </c>
      <c r="K17" s="10">
        <f t="shared" ref="K17" si="5">E17*$J17</f>
        <v>2664.5</v>
      </c>
      <c r="L17" s="10">
        <f t="shared" ref="L17" si="6">F17*$J17</f>
        <v>0</v>
      </c>
      <c r="M17" s="10">
        <f t="shared" ref="M17" si="7">G17*$J17</f>
        <v>0</v>
      </c>
      <c r="N17" s="10">
        <f t="shared" ref="N17" si="8">H17*$J17</f>
        <v>0</v>
      </c>
      <c r="O17" s="17">
        <f t="shared" ref="O17" si="9">I17*$J17</f>
        <v>11315</v>
      </c>
    </row>
    <row r="18" spans="1:15" x14ac:dyDescent="0.25">
      <c r="A18" s="16">
        <v>24801</v>
      </c>
      <c r="B18" s="6" t="s">
        <v>76</v>
      </c>
      <c r="C18" s="6" t="s">
        <v>67</v>
      </c>
      <c r="D18" s="6" t="s">
        <v>16</v>
      </c>
      <c r="E18" s="10">
        <f>INDEX('Trasy-km'!$D:$D,MATCH(B18&amp;" – "&amp;C18,'Trasy-km'!$C:$C,0))</f>
        <v>38.700000000000003</v>
      </c>
      <c r="F18" s="10">
        <f>INDEX('Trasy-km'!$E:$E,MATCH(B18&amp;" – "&amp;C18,'Trasy-km'!$C:$C,0))</f>
        <v>0</v>
      </c>
      <c r="G18" s="10">
        <f>INDEX('Trasy-km'!$F:$F,MATCH(B18&amp;" – "&amp;C18,'Trasy-km'!$C:$C,0))</f>
        <v>0</v>
      </c>
      <c r="H18" s="10">
        <f>INDEX('Trasy-km'!$G:$G,MATCH(B18&amp;" – "&amp;C18,'Trasy-km'!$C:$C,0))</f>
        <v>0</v>
      </c>
      <c r="I18" s="10">
        <f>INDEX('Trasy-km'!$H:$H,MATCH(B18&amp;" – "&amp;C18,'Trasy-km'!$C:$C,0))</f>
        <v>31</v>
      </c>
      <c r="J18" s="6">
        <f>INDEX('Provozní dny'!$B:$B,MATCH(D18,'Provozní dny'!$A:$A,0))</f>
        <v>250</v>
      </c>
      <c r="K18" s="10">
        <f t="shared" ref="K18:K30" si="10">E18*$J18</f>
        <v>9675</v>
      </c>
      <c r="L18" s="10">
        <f t="shared" ref="L18:L30" si="11">F18*$J18</f>
        <v>0</v>
      </c>
      <c r="M18" s="10">
        <f t="shared" ref="M18:M30" si="12">G18*$J18</f>
        <v>0</v>
      </c>
      <c r="N18" s="10">
        <f t="shared" ref="N18:N30" si="13">H18*$J18</f>
        <v>0</v>
      </c>
      <c r="O18" s="17">
        <f t="shared" ref="O18:O30" si="14">I18*$J18</f>
        <v>7750</v>
      </c>
    </row>
    <row r="19" spans="1:15" x14ac:dyDescent="0.25">
      <c r="A19" s="16">
        <v>24803</v>
      </c>
      <c r="B19" s="6" t="s">
        <v>76</v>
      </c>
      <c r="C19" s="6" t="s">
        <v>67</v>
      </c>
      <c r="D19" s="6" t="s">
        <v>16</v>
      </c>
      <c r="E19" s="10">
        <f>INDEX('Trasy-km'!$D:$D,MATCH(B19&amp;" – "&amp;C19,'Trasy-km'!$C:$C,0))</f>
        <v>38.700000000000003</v>
      </c>
      <c r="F19" s="10">
        <f>INDEX('Trasy-km'!$E:$E,MATCH(B19&amp;" – "&amp;C19,'Trasy-km'!$C:$C,0))</f>
        <v>0</v>
      </c>
      <c r="G19" s="10">
        <f>INDEX('Trasy-km'!$F:$F,MATCH(B19&amp;" – "&amp;C19,'Trasy-km'!$C:$C,0))</f>
        <v>0</v>
      </c>
      <c r="H19" s="10">
        <f>INDEX('Trasy-km'!$G:$G,MATCH(B19&amp;" – "&amp;C19,'Trasy-km'!$C:$C,0))</f>
        <v>0</v>
      </c>
      <c r="I19" s="10">
        <f>INDEX('Trasy-km'!$H:$H,MATCH(B19&amp;" – "&amp;C19,'Trasy-km'!$C:$C,0))</f>
        <v>31</v>
      </c>
      <c r="J19" s="6">
        <f>INDEX('Provozní dny'!$B:$B,MATCH(D19,'Provozní dny'!$A:$A,0))</f>
        <v>250</v>
      </c>
      <c r="K19" s="10">
        <f t="shared" si="10"/>
        <v>9675</v>
      </c>
      <c r="L19" s="10">
        <f t="shared" si="11"/>
        <v>0</v>
      </c>
      <c r="M19" s="10">
        <f t="shared" si="12"/>
        <v>0</v>
      </c>
      <c r="N19" s="10">
        <f t="shared" si="13"/>
        <v>0</v>
      </c>
      <c r="O19" s="17">
        <f t="shared" si="14"/>
        <v>7750</v>
      </c>
    </row>
    <row r="20" spans="1:15" x14ac:dyDescent="0.25">
      <c r="A20" s="16">
        <v>24805</v>
      </c>
      <c r="B20" s="6" t="s">
        <v>76</v>
      </c>
      <c r="C20" s="6" t="s">
        <v>67</v>
      </c>
      <c r="D20" s="6" t="s">
        <v>28</v>
      </c>
      <c r="E20" s="10">
        <f>INDEX('Trasy-km'!$D:$D,MATCH(B20&amp;" – "&amp;C20,'Trasy-km'!$C:$C,0))</f>
        <v>38.700000000000003</v>
      </c>
      <c r="F20" s="10">
        <f>INDEX('Trasy-km'!$E:$E,MATCH(B20&amp;" – "&amp;C20,'Trasy-km'!$C:$C,0))</f>
        <v>0</v>
      </c>
      <c r="G20" s="10">
        <f>INDEX('Trasy-km'!$F:$F,MATCH(B20&amp;" – "&amp;C20,'Trasy-km'!$C:$C,0))</f>
        <v>0</v>
      </c>
      <c r="H20" s="10">
        <f>INDEX('Trasy-km'!$G:$G,MATCH(B20&amp;" – "&amp;C20,'Trasy-km'!$C:$C,0))</f>
        <v>0</v>
      </c>
      <c r="I20" s="10">
        <f>INDEX('Trasy-km'!$H:$H,MATCH(B20&amp;" – "&amp;C20,'Trasy-km'!$C:$C,0))</f>
        <v>31</v>
      </c>
      <c r="J20" s="6">
        <f>INDEX('Provozní dny'!$B:$B,MATCH(D20,'Provozní dny'!$A:$A,0))</f>
        <v>365</v>
      </c>
      <c r="K20" s="10">
        <f t="shared" si="10"/>
        <v>14125.500000000002</v>
      </c>
      <c r="L20" s="10">
        <f t="shared" si="11"/>
        <v>0</v>
      </c>
      <c r="M20" s="10">
        <f t="shared" si="12"/>
        <v>0</v>
      </c>
      <c r="N20" s="10">
        <f t="shared" si="13"/>
        <v>0</v>
      </c>
      <c r="O20" s="17">
        <f t="shared" si="14"/>
        <v>11315</v>
      </c>
    </row>
    <row r="21" spans="1:15" x14ac:dyDescent="0.25">
      <c r="A21" s="16">
        <v>24807</v>
      </c>
      <c r="B21" s="6" t="s">
        <v>76</v>
      </c>
      <c r="C21" s="6" t="s">
        <v>67</v>
      </c>
      <c r="D21" s="6" t="s">
        <v>28</v>
      </c>
      <c r="E21" s="10">
        <f>INDEX('Trasy-km'!$D:$D,MATCH(B21&amp;" – "&amp;C21,'Trasy-km'!$C:$C,0))</f>
        <v>38.700000000000003</v>
      </c>
      <c r="F21" s="10">
        <f>INDEX('Trasy-km'!$E:$E,MATCH(B21&amp;" – "&amp;C21,'Trasy-km'!$C:$C,0))</f>
        <v>0</v>
      </c>
      <c r="G21" s="10">
        <f>INDEX('Trasy-km'!$F:$F,MATCH(B21&amp;" – "&amp;C21,'Trasy-km'!$C:$C,0))</f>
        <v>0</v>
      </c>
      <c r="H21" s="10">
        <f>INDEX('Trasy-km'!$G:$G,MATCH(B21&amp;" – "&amp;C21,'Trasy-km'!$C:$C,0))</f>
        <v>0</v>
      </c>
      <c r="I21" s="10">
        <f>INDEX('Trasy-km'!$H:$H,MATCH(B21&amp;" – "&amp;C21,'Trasy-km'!$C:$C,0))</f>
        <v>31</v>
      </c>
      <c r="J21" s="6">
        <f>INDEX('Provozní dny'!$B:$B,MATCH(D21,'Provozní dny'!$A:$A,0))</f>
        <v>365</v>
      </c>
      <c r="K21" s="10">
        <f t="shared" si="10"/>
        <v>14125.500000000002</v>
      </c>
      <c r="L21" s="10">
        <f t="shared" si="11"/>
        <v>0</v>
      </c>
      <c r="M21" s="10">
        <f t="shared" si="12"/>
        <v>0</v>
      </c>
      <c r="N21" s="10">
        <f t="shared" si="13"/>
        <v>0</v>
      </c>
      <c r="O21" s="17">
        <f t="shared" si="14"/>
        <v>11315</v>
      </c>
    </row>
    <row r="22" spans="1:15" x14ac:dyDescent="0.25">
      <c r="A22" s="16">
        <v>24809</v>
      </c>
      <c r="B22" s="6" t="s">
        <v>76</v>
      </c>
      <c r="C22" s="6" t="s">
        <v>67</v>
      </c>
      <c r="D22" s="6" t="s">
        <v>28</v>
      </c>
      <c r="E22" s="10">
        <f>INDEX('Trasy-km'!$D:$D,MATCH(B22&amp;" – "&amp;C22,'Trasy-km'!$C:$C,0))</f>
        <v>38.700000000000003</v>
      </c>
      <c r="F22" s="10">
        <f>INDEX('Trasy-km'!$E:$E,MATCH(B22&amp;" – "&amp;C22,'Trasy-km'!$C:$C,0))</f>
        <v>0</v>
      </c>
      <c r="G22" s="10">
        <f>INDEX('Trasy-km'!$F:$F,MATCH(B22&amp;" – "&amp;C22,'Trasy-km'!$C:$C,0))</f>
        <v>0</v>
      </c>
      <c r="H22" s="10">
        <f>INDEX('Trasy-km'!$G:$G,MATCH(B22&amp;" – "&amp;C22,'Trasy-km'!$C:$C,0))</f>
        <v>0</v>
      </c>
      <c r="I22" s="10">
        <f>INDEX('Trasy-km'!$H:$H,MATCH(B22&amp;" – "&amp;C22,'Trasy-km'!$C:$C,0))</f>
        <v>31</v>
      </c>
      <c r="J22" s="6">
        <f>INDEX('Provozní dny'!$B:$B,MATCH(D22,'Provozní dny'!$A:$A,0))</f>
        <v>365</v>
      </c>
      <c r="K22" s="10">
        <f t="shared" si="10"/>
        <v>14125.500000000002</v>
      </c>
      <c r="L22" s="10">
        <f t="shared" si="11"/>
        <v>0</v>
      </c>
      <c r="M22" s="10">
        <f t="shared" si="12"/>
        <v>0</v>
      </c>
      <c r="N22" s="10">
        <f t="shared" si="13"/>
        <v>0</v>
      </c>
      <c r="O22" s="17">
        <f t="shared" si="14"/>
        <v>11315</v>
      </c>
    </row>
    <row r="23" spans="1:15" x14ac:dyDescent="0.25">
      <c r="A23" s="16">
        <v>24811</v>
      </c>
      <c r="B23" s="6" t="s">
        <v>76</v>
      </c>
      <c r="C23" s="6" t="s">
        <v>67</v>
      </c>
      <c r="D23" s="6" t="s">
        <v>28</v>
      </c>
      <c r="E23" s="10">
        <f>INDEX('Trasy-km'!$D:$D,MATCH(B23&amp;" – "&amp;C23,'Trasy-km'!$C:$C,0))</f>
        <v>38.700000000000003</v>
      </c>
      <c r="F23" s="10">
        <f>INDEX('Trasy-km'!$E:$E,MATCH(B23&amp;" – "&amp;C23,'Trasy-km'!$C:$C,0))</f>
        <v>0</v>
      </c>
      <c r="G23" s="10">
        <f>INDEX('Trasy-km'!$F:$F,MATCH(B23&amp;" – "&amp;C23,'Trasy-km'!$C:$C,0))</f>
        <v>0</v>
      </c>
      <c r="H23" s="10">
        <f>INDEX('Trasy-km'!$G:$G,MATCH(B23&amp;" – "&amp;C23,'Trasy-km'!$C:$C,0))</f>
        <v>0</v>
      </c>
      <c r="I23" s="10">
        <f>INDEX('Trasy-km'!$H:$H,MATCH(B23&amp;" – "&amp;C23,'Trasy-km'!$C:$C,0))</f>
        <v>31</v>
      </c>
      <c r="J23" s="6">
        <f>INDEX('Provozní dny'!$B:$B,MATCH(D23,'Provozní dny'!$A:$A,0))</f>
        <v>365</v>
      </c>
      <c r="K23" s="10">
        <f t="shared" si="10"/>
        <v>14125.500000000002</v>
      </c>
      <c r="L23" s="10">
        <f t="shared" si="11"/>
        <v>0</v>
      </c>
      <c r="M23" s="10">
        <f t="shared" si="12"/>
        <v>0</v>
      </c>
      <c r="N23" s="10">
        <f t="shared" si="13"/>
        <v>0</v>
      </c>
      <c r="O23" s="17">
        <f t="shared" si="14"/>
        <v>11315</v>
      </c>
    </row>
    <row r="24" spans="1:15" x14ac:dyDescent="0.25">
      <c r="A24" s="16">
        <v>24833</v>
      </c>
      <c r="B24" s="6" t="s">
        <v>77</v>
      </c>
      <c r="C24" s="6" t="s">
        <v>67</v>
      </c>
      <c r="D24" s="6" t="s">
        <v>16</v>
      </c>
      <c r="E24" s="10">
        <f>INDEX('Trasy-km'!$D:$D,MATCH(B24&amp;" – "&amp;C24,'Trasy-km'!$C:$C,0))</f>
        <v>7.3</v>
      </c>
      <c r="F24" s="10">
        <f>INDEX('Trasy-km'!$E:$E,MATCH(B24&amp;" – "&amp;C24,'Trasy-km'!$C:$C,0))</f>
        <v>0</v>
      </c>
      <c r="G24" s="10">
        <f>INDEX('Trasy-km'!$F:$F,MATCH(B24&amp;" – "&amp;C24,'Trasy-km'!$C:$C,0))</f>
        <v>0</v>
      </c>
      <c r="H24" s="10">
        <f>INDEX('Trasy-km'!$G:$G,MATCH(B24&amp;" – "&amp;C24,'Trasy-km'!$C:$C,0))</f>
        <v>0</v>
      </c>
      <c r="I24" s="10">
        <f>INDEX('Trasy-km'!$H:$H,MATCH(B24&amp;" – "&amp;C24,'Trasy-km'!$C:$C,0))</f>
        <v>31</v>
      </c>
      <c r="J24" s="6">
        <f>INDEX('Provozní dny'!$B:$B,MATCH(D24,'Provozní dny'!$A:$A,0))</f>
        <v>250</v>
      </c>
      <c r="K24" s="10">
        <f t="shared" si="10"/>
        <v>1825</v>
      </c>
      <c r="L24" s="10">
        <f t="shared" si="11"/>
        <v>0</v>
      </c>
      <c r="M24" s="10">
        <f t="shared" si="12"/>
        <v>0</v>
      </c>
      <c r="N24" s="10">
        <f t="shared" si="13"/>
        <v>0</v>
      </c>
      <c r="O24" s="17">
        <f t="shared" si="14"/>
        <v>7750</v>
      </c>
    </row>
    <row r="25" spans="1:15" x14ac:dyDescent="0.25">
      <c r="A25" s="16">
        <v>24813</v>
      </c>
      <c r="B25" s="6" t="s">
        <v>76</v>
      </c>
      <c r="C25" s="6" t="s">
        <v>67</v>
      </c>
      <c r="D25" s="6" t="s">
        <v>16</v>
      </c>
      <c r="E25" s="10">
        <f>INDEX('Trasy-km'!$D:$D,MATCH(B25&amp;" – "&amp;C25,'Trasy-km'!$C:$C,0))</f>
        <v>38.700000000000003</v>
      </c>
      <c r="F25" s="10">
        <f>INDEX('Trasy-km'!$E:$E,MATCH(B25&amp;" – "&amp;C25,'Trasy-km'!$C:$C,0))</f>
        <v>0</v>
      </c>
      <c r="G25" s="10">
        <f>INDEX('Trasy-km'!$F:$F,MATCH(B25&amp;" – "&amp;C25,'Trasy-km'!$C:$C,0))</f>
        <v>0</v>
      </c>
      <c r="H25" s="10">
        <f>INDEX('Trasy-km'!$G:$G,MATCH(B25&amp;" – "&amp;C25,'Trasy-km'!$C:$C,0))</f>
        <v>0</v>
      </c>
      <c r="I25" s="10">
        <f>INDEX('Trasy-km'!$H:$H,MATCH(B25&amp;" – "&amp;C25,'Trasy-km'!$C:$C,0))</f>
        <v>31</v>
      </c>
      <c r="J25" s="6">
        <f>INDEX('Provozní dny'!$B:$B,MATCH(D25,'Provozní dny'!$A:$A,0))</f>
        <v>250</v>
      </c>
      <c r="K25" s="10">
        <f t="shared" si="10"/>
        <v>9675</v>
      </c>
      <c r="L25" s="10">
        <f t="shared" si="11"/>
        <v>0</v>
      </c>
      <c r="M25" s="10">
        <f t="shared" si="12"/>
        <v>0</v>
      </c>
      <c r="N25" s="10">
        <f t="shared" si="13"/>
        <v>0</v>
      </c>
      <c r="O25" s="17">
        <f t="shared" si="14"/>
        <v>7750</v>
      </c>
    </row>
    <row r="26" spans="1:15" x14ac:dyDescent="0.25">
      <c r="A26" s="16">
        <v>24821</v>
      </c>
      <c r="B26" s="6" t="s">
        <v>76</v>
      </c>
      <c r="C26" s="6" t="s">
        <v>67</v>
      </c>
      <c r="D26" s="6" t="s">
        <v>20</v>
      </c>
      <c r="E26" s="10">
        <f>INDEX('Trasy-km'!$D:$D,MATCH(B26&amp;" – "&amp;C26,'Trasy-km'!$C:$C,0))</f>
        <v>38.700000000000003</v>
      </c>
      <c r="F26" s="10">
        <f>INDEX('Trasy-km'!$E:$E,MATCH(B26&amp;" – "&amp;C26,'Trasy-km'!$C:$C,0))</f>
        <v>0</v>
      </c>
      <c r="G26" s="10">
        <f>INDEX('Trasy-km'!$F:$F,MATCH(B26&amp;" – "&amp;C26,'Trasy-km'!$C:$C,0))</f>
        <v>0</v>
      </c>
      <c r="H26" s="10">
        <f>INDEX('Trasy-km'!$G:$G,MATCH(B26&amp;" – "&amp;C26,'Trasy-km'!$C:$C,0))</f>
        <v>0</v>
      </c>
      <c r="I26" s="10">
        <f>INDEX('Trasy-km'!$H:$H,MATCH(B26&amp;" – "&amp;C26,'Trasy-km'!$C:$C,0))</f>
        <v>31</v>
      </c>
      <c r="J26" s="6">
        <f>INDEX('Provozní dny'!$B:$B,MATCH(D26,'Provozní dny'!$A:$A,0))</f>
        <v>115</v>
      </c>
      <c r="K26" s="10">
        <f t="shared" si="10"/>
        <v>4450.5</v>
      </c>
      <c r="L26" s="10">
        <f t="shared" si="11"/>
        <v>0</v>
      </c>
      <c r="M26" s="10">
        <f t="shared" si="12"/>
        <v>0</v>
      </c>
      <c r="N26" s="10">
        <f t="shared" si="13"/>
        <v>0</v>
      </c>
      <c r="O26" s="17">
        <f t="shared" si="14"/>
        <v>3565</v>
      </c>
    </row>
    <row r="27" spans="1:15" x14ac:dyDescent="0.25">
      <c r="A27" s="16">
        <v>24835</v>
      </c>
      <c r="B27" s="6" t="s">
        <v>77</v>
      </c>
      <c r="C27" s="6" t="s">
        <v>67</v>
      </c>
      <c r="D27" s="6" t="s">
        <v>16</v>
      </c>
      <c r="E27" s="10">
        <f>INDEX('Trasy-km'!$D:$D,MATCH(B27&amp;" – "&amp;C27,'Trasy-km'!$C:$C,0))</f>
        <v>7.3</v>
      </c>
      <c r="F27" s="10">
        <f>INDEX('Trasy-km'!$E:$E,MATCH(B27&amp;" – "&amp;C27,'Trasy-km'!$C:$C,0))</f>
        <v>0</v>
      </c>
      <c r="G27" s="10">
        <f>INDEX('Trasy-km'!$F:$F,MATCH(B27&amp;" – "&amp;C27,'Trasy-km'!$C:$C,0))</f>
        <v>0</v>
      </c>
      <c r="H27" s="10">
        <f>INDEX('Trasy-km'!$G:$G,MATCH(B27&amp;" – "&amp;C27,'Trasy-km'!$C:$C,0))</f>
        <v>0</v>
      </c>
      <c r="I27" s="10">
        <f>INDEX('Trasy-km'!$H:$H,MATCH(B27&amp;" – "&amp;C27,'Trasy-km'!$C:$C,0))</f>
        <v>31</v>
      </c>
      <c r="J27" s="6">
        <f>INDEX('Provozní dny'!$B:$B,MATCH(D27,'Provozní dny'!$A:$A,0))</f>
        <v>250</v>
      </c>
      <c r="K27" s="10">
        <f t="shared" si="10"/>
        <v>1825</v>
      </c>
      <c r="L27" s="10">
        <f t="shared" si="11"/>
        <v>0</v>
      </c>
      <c r="M27" s="10">
        <f t="shared" si="12"/>
        <v>0</v>
      </c>
      <c r="N27" s="10">
        <f t="shared" si="13"/>
        <v>0</v>
      </c>
      <c r="O27" s="17">
        <f t="shared" si="14"/>
        <v>7750</v>
      </c>
    </row>
    <row r="28" spans="1:15" x14ac:dyDescent="0.25">
      <c r="A28" s="16">
        <v>24815</v>
      </c>
      <c r="B28" s="6" t="s">
        <v>76</v>
      </c>
      <c r="C28" s="6" t="s">
        <v>67</v>
      </c>
      <c r="D28" s="6" t="s">
        <v>28</v>
      </c>
      <c r="E28" s="10">
        <f>INDEX('Trasy-km'!$D:$D,MATCH(B28&amp;" – "&amp;C28,'Trasy-km'!$C:$C,0))</f>
        <v>38.700000000000003</v>
      </c>
      <c r="F28" s="10">
        <f>INDEX('Trasy-km'!$E:$E,MATCH(B28&amp;" – "&amp;C28,'Trasy-km'!$C:$C,0))</f>
        <v>0</v>
      </c>
      <c r="G28" s="10">
        <f>INDEX('Trasy-km'!$F:$F,MATCH(B28&amp;" – "&amp;C28,'Trasy-km'!$C:$C,0))</f>
        <v>0</v>
      </c>
      <c r="H28" s="10">
        <f>INDEX('Trasy-km'!$G:$G,MATCH(B28&amp;" – "&amp;C28,'Trasy-km'!$C:$C,0))</f>
        <v>0</v>
      </c>
      <c r="I28" s="10">
        <f>INDEX('Trasy-km'!$H:$H,MATCH(B28&amp;" – "&amp;C28,'Trasy-km'!$C:$C,0))</f>
        <v>31</v>
      </c>
      <c r="J28" s="6">
        <f>INDEX('Provozní dny'!$B:$B,MATCH(D28,'Provozní dny'!$A:$A,0))</f>
        <v>365</v>
      </c>
      <c r="K28" s="10">
        <f t="shared" si="10"/>
        <v>14125.500000000002</v>
      </c>
      <c r="L28" s="10">
        <f t="shared" si="11"/>
        <v>0</v>
      </c>
      <c r="M28" s="10">
        <f t="shared" si="12"/>
        <v>0</v>
      </c>
      <c r="N28" s="10">
        <f t="shared" si="13"/>
        <v>0</v>
      </c>
      <c r="O28" s="17">
        <f t="shared" si="14"/>
        <v>11315</v>
      </c>
    </row>
    <row r="29" spans="1:15" x14ac:dyDescent="0.25">
      <c r="A29" s="16">
        <v>24817</v>
      </c>
      <c r="B29" s="6" t="s">
        <v>76</v>
      </c>
      <c r="C29" s="6" t="s">
        <v>67</v>
      </c>
      <c r="D29" s="6" t="s">
        <v>28</v>
      </c>
      <c r="E29" s="10">
        <f>INDEX('Trasy-km'!$D:$D,MATCH(B29&amp;" – "&amp;C29,'Trasy-km'!$C:$C,0))</f>
        <v>38.700000000000003</v>
      </c>
      <c r="F29" s="10">
        <f>INDEX('Trasy-km'!$E:$E,MATCH(B29&amp;" – "&amp;C29,'Trasy-km'!$C:$C,0))</f>
        <v>0</v>
      </c>
      <c r="G29" s="10">
        <f>INDEX('Trasy-km'!$F:$F,MATCH(B29&amp;" – "&amp;C29,'Trasy-km'!$C:$C,0))</f>
        <v>0</v>
      </c>
      <c r="H29" s="10">
        <f>INDEX('Trasy-km'!$G:$G,MATCH(B29&amp;" – "&amp;C29,'Trasy-km'!$C:$C,0))</f>
        <v>0</v>
      </c>
      <c r="I29" s="10">
        <f>INDEX('Trasy-km'!$H:$H,MATCH(B29&amp;" – "&amp;C29,'Trasy-km'!$C:$C,0))</f>
        <v>31</v>
      </c>
      <c r="J29" s="6">
        <f>INDEX('Provozní dny'!$B:$B,MATCH(D29,'Provozní dny'!$A:$A,0))</f>
        <v>365</v>
      </c>
      <c r="K29" s="10">
        <f t="shared" si="10"/>
        <v>14125.500000000002</v>
      </c>
      <c r="L29" s="10">
        <f t="shared" si="11"/>
        <v>0</v>
      </c>
      <c r="M29" s="10">
        <f t="shared" si="12"/>
        <v>0</v>
      </c>
      <c r="N29" s="10">
        <f t="shared" si="13"/>
        <v>0</v>
      </c>
      <c r="O29" s="17">
        <f t="shared" si="14"/>
        <v>11315</v>
      </c>
    </row>
    <row r="30" spans="1:15" ht="15.75" thickBot="1" x14ac:dyDescent="0.3">
      <c r="A30" s="18">
        <v>24823</v>
      </c>
      <c r="B30" s="19" t="s">
        <v>76</v>
      </c>
      <c r="C30" s="19" t="s">
        <v>67</v>
      </c>
      <c r="D30" s="19" t="s">
        <v>61</v>
      </c>
      <c r="E30" s="20">
        <f>INDEX('Trasy-km'!$D:$D,MATCH(B30&amp;" – "&amp;C30,'Trasy-km'!$C:$C,0))</f>
        <v>38.700000000000003</v>
      </c>
      <c r="F30" s="20">
        <f>INDEX('Trasy-km'!$E:$E,MATCH(B30&amp;" – "&amp;C30,'Trasy-km'!$C:$C,0))</f>
        <v>0</v>
      </c>
      <c r="G30" s="20">
        <f>INDEX('Trasy-km'!$F:$F,MATCH(B30&amp;" – "&amp;C30,'Trasy-km'!$C:$C,0))</f>
        <v>0</v>
      </c>
      <c r="H30" s="20">
        <f>INDEX('Trasy-km'!$G:$G,MATCH(B30&amp;" – "&amp;C30,'Trasy-km'!$C:$C,0))</f>
        <v>0</v>
      </c>
      <c r="I30" s="20">
        <f>INDEX('Trasy-km'!$H:$H,MATCH(B30&amp;" – "&amp;C30,'Trasy-km'!$C:$C,0))</f>
        <v>31</v>
      </c>
      <c r="J30" s="19">
        <f>INDEX('Provozní dny'!$B:$B,MATCH(D30,'Provozní dny'!$A:$A,0))</f>
        <v>115</v>
      </c>
      <c r="K30" s="20">
        <f t="shared" si="10"/>
        <v>4450.5</v>
      </c>
      <c r="L30" s="20">
        <f t="shared" si="11"/>
        <v>0</v>
      </c>
      <c r="M30" s="20">
        <f t="shared" si="12"/>
        <v>0</v>
      </c>
      <c r="N30" s="20">
        <f t="shared" si="13"/>
        <v>0</v>
      </c>
      <c r="O30" s="21">
        <f t="shared" si="14"/>
        <v>3565</v>
      </c>
    </row>
  </sheetData>
  <mergeCells count="7">
    <mergeCell ref="K1:O1"/>
    <mergeCell ref="A1:A2"/>
    <mergeCell ref="B1:B2"/>
    <mergeCell ref="C1:C2"/>
    <mergeCell ref="D1:D2"/>
    <mergeCell ref="E1:I1"/>
    <mergeCell ref="J1:J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Trasy-km</vt:lpstr>
      <vt:lpstr>Provozní dny</vt:lpstr>
      <vt:lpstr>Vzor</vt:lpstr>
      <vt:lpstr>DMU120-250+256</vt:lpstr>
      <vt:lpstr>DMU120-257</vt:lpstr>
      <vt:lpstr>DMU120-240+241</vt:lpstr>
      <vt:lpstr>DMU70-224</vt:lpstr>
      <vt:lpstr>DMU70-240</vt:lpstr>
      <vt:lpstr>DMU70-241</vt:lpstr>
      <vt:lpstr>DMU70-243</vt:lpstr>
      <vt:lpstr>DMU70-257</vt:lpstr>
      <vt:lpstr>Souhrn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2025-11-20T14:46:45Z</dcterms:created>
  <dcterms:modified xsi:type="dcterms:W3CDTF">2025-11-20T14:51:59Z</dcterms:modified>
</cp:coreProperties>
</file>